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915" windowWidth="12390" windowHeight="7740" activeTab="2"/>
  </bookViews>
  <sheets>
    <sheet name="1.versija" sheetId="1" r:id="rId1"/>
    <sheet name="2.versija" sheetId="2" r:id="rId2"/>
    <sheet name="3.versija" sheetId="3" r:id="rId3"/>
  </sheets>
  <definedNames/>
  <calcPr fullCalcOnLoad="1"/>
</workbook>
</file>

<file path=xl/sharedStrings.xml><?xml version="1.0" encoding="utf-8"?>
<sst xmlns="http://schemas.openxmlformats.org/spreadsheetml/2006/main" count="487" uniqueCount="176">
  <si>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</si>
  <si>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</si>
  <si>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</si>
  <si>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</si>
  <si>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</si>
  <si>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</si>
  <si>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</si>
  <si>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</si>
  <si>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</si>
  <si>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</si>
  <si>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</si>
  <si>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</si>
  <si>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</si>
  <si>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</si>
  <si>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</si>
  <si>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</si>
  <si>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</si>
  <si>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</si>
  <si>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</si>
  <si>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</si>
  <si>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</si>
  <si>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</si>
  <si>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</si>
  <si>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</si>
  <si>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</si>
  <si>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</si>
  <si>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</si>
  <si>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</si>
  <si>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</si>
  <si>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</si>
  <si>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</si>
  <si>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</si>
  <si>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</si>
  <si>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</si>
  <si>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</si>
  <si>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</si>
  <si>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</si>
  <si>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</si>
  <si>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</si>
  <si>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</si>
  <si>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</si>
  <si>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</si>
  <si>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</si>
  <si>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</si>
  <si>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</si>
  <si>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</si>
  <si>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</si>
  <si>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</si>
  <si>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</si>
  <si>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</si>
  <si>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</si>
  <si>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</si>
  <si>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</si>
  <si>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</si>
  <si>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</si>
  <si>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</si>
  <si>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</si>
  <si>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</si>
  <si>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</si>
  <si>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</si>
  <si>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</si>
  <si>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</si>
  <si>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</si>
  <si>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</si>
  <si>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</si>
  <si>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</si>
  <si>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</si>
  <si>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</si>
  <si>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</si>
  <si>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</si>
  <si>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</si>
  <si>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</si>
  <si>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</si>
  <si>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</si>
  <si>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</si>
  <si>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</si>
  <si>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</si>
  <si>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</si>
  <si>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</si>
  <si>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</si>
  <si>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</si>
  <si>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</si>
  <si>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</si>
  <si>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</si>
  <si>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</si>
  <si>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</si>
  <si>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</si>
  <si>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</si>
  <si>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</si>
  <si>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</si>
  <si>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</si>
  <si>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</si>
  <si>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</si>
  <si>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</si>
  <si>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</si>
  <si>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</si>
  <si>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</si>
  <si>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</si>
  <si>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</si>
  <si>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</si>
  <si>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 xml:space="preserve">                                                                                    I. Aleksandroviča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</si>
  <si>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</si>
  <si>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</si>
  <si>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</si>
  <si>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</si>
  <si>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</si>
  <si>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</si>
  <si>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</si>
  <si>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</si>
  <si>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</si>
  <si>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</si>
  <si>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</si>
  <si>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</si>
  <si>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</si>
  <si>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</si>
  <si>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</si>
  <si>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Transports</t>
  </si>
  <si>
    <t>04.500</t>
  </si>
  <si>
    <t>Eiropas Reģionālās attīstības fonda (ERAF) projektu un pasākumu īstenošana</t>
  </si>
  <si>
    <t>62.00.00</t>
  </si>
  <si>
    <t>(Nr. 2170389620000000000)</t>
  </si>
  <si>
    <t>Nemateriālie ieguldījumi</t>
  </si>
  <si>
    <t>Datorprogrammas</t>
  </si>
  <si>
    <t> 5230</t>
  </si>
  <si>
    <t> Pārējie pamatlīdzekļi</t>
  </si>
  <si>
    <t xml:space="preserve"> Saimniecības pamatlīdzekļi</t>
  </si>
  <si>
    <t>Finanšu un attīstības plānošanas departamenta direktore</t>
  </si>
  <si>
    <t>B. Vīlipa</t>
  </si>
  <si>
    <t>Valsts sekretāra vietniece</t>
  </si>
  <si>
    <t>Nr. 2170389622000000000</t>
  </si>
  <si>
    <t>Pasta, telefona un citi sakaru pakalpojumi</t>
  </si>
  <si>
    <t>Pārējie sakaru pakalpojumi</t>
  </si>
  <si>
    <t>Administratīvie izdevumi un sabiedriskās attiecības</t>
  </si>
  <si>
    <t>Inventārs</t>
  </si>
  <si>
    <t>Nr. 2170389621200000000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</si>
  <si>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</si>
  <si>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</t>
  </si>
  <si>
    <t>Nr. 2170389621100000000</t>
  </si>
  <si>
    <t>Izdevumi par saņemtajiem apmācību pakalpojumiem</t>
  </si>
  <si>
    <t>Izdevumi par precēm iestādes administratīvās darbības nodrošināšanai</t>
  </si>
  <si>
    <t>Remontdarbi un iestāžu uzturēšanas pakalpojumi (izņemot kapitālo remontu)</t>
  </si>
  <si>
    <t>Iekārtas, inventāra un aparatūras remonts, tehniskā apkalpošana</t>
  </si>
  <si>
    <t xml:space="preserve"> Piemaksas, prēmijas un naudas balvas </t>
  </si>
  <si>
    <t>Prēmijas un naudas balvas</t>
  </si>
  <si>
    <t>Ārvalstu mācību, darba un dienesta komandējumi, darba braucieni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</si>
  <si>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</si>
  <si>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</si>
  <si>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</si>
  <si>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</si>
  <si>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>Licences, koncesijas un patenti, preču zīmes un līdzīgas tiesības</t>
  </si>
  <si>
    <t> Datortehnika, sakaru un cita biroja tehnika</t>
  </si>
  <si>
    <t>2018.gada 10.janvārī</t>
  </si>
  <si>
    <t>PRECIZĒTĀ TĀME 2018. GADAM</t>
  </si>
  <si>
    <t>Apstiprināts 2018.gadam</t>
  </si>
  <si>
    <t>Izdevumi par precēm iestādes administratīvās darbības nodrošināšanai un sabiedrisko attiecību īstenošanai</t>
  </si>
  <si>
    <t>Nr. 2170389621300000000</t>
  </si>
  <si>
    <t xml:space="preserve">                                                                                    L Austrupe</t>
  </si>
  <si>
    <t>2018.gada 12.aprīlī</t>
  </si>
  <si>
    <t>Attīstības  un finanšu plānošanas departamenta direktore</t>
  </si>
  <si>
    <t>Pārējās licences, koncesijas un patenti, preču zīmes untamlīdzīgas tiesības</t>
  </si>
  <si>
    <t>2018.gada 27.decembrī</t>
  </si>
  <si>
    <t xml:space="preserve">                                                                                    Dž. Innusa</t>
  </si>
  <si>
    <t>Iekārtas, inventāra un aparatūrsa remonts, tehniskā apkalpošana</t>
  </si>
  <si>
    <t>Informācijas tehnoloģiju pakalpojumi</t>
  </si>
  <si>
    <t>Informācijas sistēmas uzturēšana</t>
  </si>
  <si>
    <t>Kārtējā remonta un iestāžu uzturēšanas materiāli</t>
  </si>
  <si>
    <t> 2500</t>
  </si>
  <si>
    <t>Budžeta iestāžu nodokļu, nodevu un naudas sodu maksājumi</t>
  </si>
  <si>
    <t>Budžeta iestāžu nodokļu maksājumi</t>
  </si>
  <si>
    <t>Budžeta iestāžu pievienotās vērtības nodokļa maksājumi</t>
  </si>
  <si>
    <t>Pārējās licences, koncesijas un patenti, preču zīmes un līdzīgas tiesības</t>
  </si>
  <si>
    <t>Attīstības un finanšu plānošanas departamenta direktore</t>
  </si>
  <si>
    <t>Citi pakalpojumi</t>
  </si>
  <si>
    <t>Pārējie iepriekš neklasificētie pakalpojumu veidi</t>
  </si>
  <si>
    <t>Pārējie iepriekš neklasificētie pamatlīdzekļi</t>
  </si>
  <si>
    <t>Pārējie informācijas tehnoloģiju pakalpojumi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</si>
</sst>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[$-426]dddd\,\ yyyy&quot;. gada &quot;d\.\ mmm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</numFmts>
  <fonts count="5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60" applyNumberFormat="1" applyFont="1">
      <alignment/>
      <protection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57" applyNumberFormat="1" applyFont="1" applyAlignment="1">
      <alignment horizontal="right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59" applyFont="1">
      <alignment/>
      <protection/>
    </xf>
    <xf numFmtId="0" fontId="2" fillId="0" borderId="0" xfId="59" applyFont="1" applyAlignment="1">
      <alignment horizontal="right"/>
      <protection/>
    </xf>
    <xf numFmtId="49" fontId="5" fillId="0" borderId="0" xfId="59" applyNumberFormat="1" applyFont="1">
      <alignment/>
      <protection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57" applyNumberFormat="1" applyFont="1" applyAlignment="1">
      <alignment horizontal="left"/>
      <protection/>
    </xf>
    <xf numFmtId="49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49" fontId="5" fillId="0" borderId="0" xfId="57" applyNumberFormat="1" applyFont="1">
      <alignment/>
      <protection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3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2" fillId="0" borderId="0" xfId="58" applyNumberFormat="1" applyFont="1" applyAlignment="1">
      <alignment wrapText="1"/>
      <protection/>
    </xf>
    <xf numFmtId="1" fontId="2" fillId="0" borderId="0" xfId="58" applyNumberFormat="1" applyFont="1">
      <alignment/>
      <protection/>
    </xf>
    <xf numFmtId="1" fontId="2" fillId="0" borderId="0" xfId="58" applyNumberFormat="1" applyFont="1" applyAlignment="1">
      <alignment wrapText="1"/>
      <protection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11" xfId="57" applyFont="1" applyBorder="1" applyAlignment="1">
      <alignment horizontal="left" vertical="center"/>
      <protection/>
    </xf>
    <xf numFmtId="0" fontId="1" fillId="0" borderId="11" xfId="57" applyFont="1" applyBorder="1" applyAlignment="1">
      <alignment vertical="center" wrapText="1"/>
      <protection/>
    </xf>
    <xf numFmtId="3" fontId="1" fillId="0" borderId="12" xfId="57" applyNumberFormat="1" applyFont="1" applyBorder="1" applyAlignment="1">
      <alignment horizontal="center" vertical="center" wrapText="1"/>
      <protection/>
    </xf>
    <xf numFmtId="0" fontId="2" fillId="0" borderId="0" xfId="57" applyFont="1" applyAlignment="1">
      <alignment vertical="center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3" fontId="6" fillId="0" borderId="0" xfId="0" applyNumberFormat="1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3" fontId="2" fillId="0" borderId="0" xfId="0" applyNumberFormat="1" applyFont="1" applyAlignment="1">
      <alignment horizontal="right" vertical="center" wrapText="1"/>
    </xf>
    <xf numFmtId="49" fontId="55" fillId="0" borderId="0" xfId="0" applyNumberFormat="1" applyFont="1" applyAlignment="1">
      <alignment horizontal="right" vertical="center"/>
    </xf>
    <xf numFmtId="3" fontId="5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98">
      <selection activeCell="C121" sqref="C121"/>
    </sheetView>
  </sheetViews>
  <sheetFormatPr defaultColWidth="8.8515625" defaultRowHeight="12.75"/>
  <cols>
    <col min="1" max="1" width="19.00390625" style="25" customWidth="1"/>
    <col min="2" max="2" width="102.57421875" style="26" customWidth="1"/>
    <col min="3" max="3" width="18.421875" style="27" customWidth="1"/>
    <col min="4" max="4" width="15.421875" style="26" customWidth="1"/>
    <col min="5" max="5" width="36.28125" style="26" customWidth="1"/>
    <col min="6" max="16384" width="8.8515625" style="26" customWidth="1"/>
  </cols>
  <sheetData>
    <row r="1" spans="1:3" ht="14.25">
      <c r="A1" s="26"/>
      <c r="B1" s="41"/>
      <c r="C1" s="26"/>
    </row>
    <row r="2" spans="1:3" ht="15">
      <c r="A2" s="26"/>
      <c r="C2" s="42" t="s">
        <v>110</v>
      </c>
    </row>
    <row r="3" spans="1:3" ht="15">
      <c r="A3" s="26"/>
      <c r="C3" s="42" t="s">
        <v>0</v>
      </c>
    </row>
    <row r="4" spans="1:3" ht="15">
      <c r="A4" s="26"/>
      <c r="C4" s="42" t="s">
        <v>38</v>
      </c>
    </row>
    <row r="5" spans="1:3" ht="15">
      <c r="A5" s="26"/>
      <c r="C5" s="42" t="s">
        <v>39</v>
      </c>
    </row>
    <row r="6" spans="1:3" ht="15">
      <c r="A6" s="43"/>
      <c r="B6" s="43"/>
      <c r="C6" s="44"/>
    </row>
    <row r="7" spans="1:3" ht="15">
      <c r="A7" s="43"/>
      <c r="B7" s="43"/>
      <c r="C7" s="44"/>
    </row>
    <row r="8" spans="1:3" ht="15">
      <c r="A8" s="43"/>
      <c r="B8" s="43"/>
      <c r="C8" s="44"/>
    </row>
    <row r="9" spans="1:3" ht="15">
      <c r="A9" s="43"/>
      <c r="C9" s="42" t="s">
        <v>8</v>
      </c>
    </row>
    <row r="10" spans="1:3" ht="14.25">
      <c r="A10" s="45"/>
      <c r="B10" s="46"/>
      <c r="C10" s="46"/>
    </row>
    <row r="11" spans="1:3" ht="28.5" customHeight="1">
      <c r="A11" s="33"/>
      <c r="B11" s="89" t="s">
        <v>128</v>
      </c>
      <c r="C11" s="90"/>
    </row>
    <row r="12" spans="1:3" ht="63" customHeight="1">
      <c r="A12" s="33"/>
      <c r="B12" s="34" t="s">
        <v>100</v>
      </c>
      <c r="C12" s="35" t="s">
        <v>66</v>
      </c>
    </row>
    <row r="13" spans="1:3" ht="15">
      <c r="A13" s="33"/>
      <c r="B13" s="46"/>
      <c r="C13" s="47" t="s">
        <v>67</v>
      </c>
    </row>
    <row r="14" spans="1:3" ht="15" customHeight="1">
      <c r="A14" s="33"/>
      <c r="B14" s="91" t="s">
        <v>151</v>
      </c>
      <c r="C14" s="91"/>
    </row>
    <row r="15" spans="1:3" s="50" customFormat="1" ht="15">
      <c r="A15" s="45"/>
      <c r="B15" s="48"/>
      <c r="C15" s="49"/>
    </row>
    <row r="16" spans="1:3" s="50" customFormat="1" ht="15">
      <c r="A16" s="45" t="s">
        <v>68</v>
      </c>
      <c r="B16" s="48"/>
      <c r="C16" s="49"/>
    </row>
    <row r="17" spans="1:3" s="50" customFormat="1" ht="15">
      <c r="A17" s="45"/>
      <c r="B17" s="51"/>
      <c r="C17" s="36"/>
    </row>
    <row r="18" spans="1:3" ht="14.25">
      <c r="A18" s="46"/>
      <c r="B18" s="52" t="s">
        <v>109</v>
      </c>
      <c r="C18" s="46"/>
    </row>
    <row r="19" spans="1:3" ht="14.25">
      <c r="A19" s="46"/>
      <c r="B19" s="52" t="s">
        <v>69</v>
      </c>
      <c r="C19" s="46"/>
    </row>
    <row r="20" spans="1:3" ht="14.25">
      <c r="A20" s="46"/>
      <c r="B20" s="52" t="s">
        <v>152</v>
      </c>
      <c r="C20" s="46"/>
    </row>
    <row r="21" spans="1:3" ht="15">
      <c r="A21" s="53"/>
      <c r="B21" s="52" t="s">
        <v>120</v>
      </c>
      <c r="C21" s="46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29" t="s">
        <v>1</v>
      </c>
    </row>
    <row r="24" spans="1:2" s="10" customFormat="1" ht="15">
      <c r="A24" s="9"/>
      <c r="B24" s="9"/>
    </row>
    <row r="25" spans="1:3" s="69" customFormat="1" ht="30.75" customHeight="1">
      <c r="A25" s="66" t="s">
        <v>2</v>
      </c>
      <c r="B25" s="67" t="s">
        <v>118</v>
      </c>
      <c r="C25" s="68" t="s">
        <v>119</v>
      </c>
    </row>
    <row r="26" spans="1:3" s="10" customFormat="1" ht="26.25" customHeight="1">
      <c r="A26" s="30" t="s">
        <v>3</v>
      </c>
      <c r="B26" s="31" t="s">
        <v>116</v>
      </c>
      <c r="C26" s="32" t="s">
        <v>117</v>
      </c>
    </row>
    <row r="27" spans="1:3" s="10" customFormat="1" ht="27.75" customHeight="1">
      <c r="A27" s="30" t="s">
        <v>4</v>
      </c>
      <c r="B27" s="31" t="s">
        <v>46</v>
      </c>
      <c r="C27" s="40">
        <v>17</v>
      </c>
    </row>
    <row r="28" spans="1:3" s="10" customFormat="1" ht="27.75" customHeight="1">
      <c r="A28" s="12"/>
      <c r="B28" s="71" t="s">
        <v>135</v>
      </c>
      <c r="C28" s="72"/>
    </row>
    <row r="29" spans="1:3" s="15" customFormat="1" ht="15" customHeight="1">
      <c r="A29" s="92"/>
      <c r="B29" s="92"/>
      <c r="C29" s="13"/>
    </row>
    <row r="30" spans="1:3" s="10" customFormat="1" ht="17.25" customHeight="1">
      <c r="A30" s="70" t="s">
        <v>111</v>
      </c>
      <c r="B30" s="70"/>
      <c r="C30" s="64"/>
    </row>
    <row r="31" spans="1:3" s="15" customFormat="1" ht="15" customHeight="1">
      <c r="A31" s="14"/>
      <c r="B31" s="15" t="s">
        <v>137</v>
      </c>
      <c r="C31" s="13"/>
    </row>
    <row r="32" spans="1:3" s="15" customFormat="1" ht="15" customHeight="1">
      <c r="A32" s="14"/>
      <c r="B32" s="15" t="s">
        <v>134</v>
      </c>
      <c r="C32" s="13"/>
    </row>
    <row r="33" spans="1:3" s="15" customFormat="1" ht="15" customHeight="1">
      <c r="A33" s="14"/>
      <c r="B33" s="15" t="s">
        <v>129</v>
      </c>
      <c r="C33" s="13"/>
    </row>
    <row r="34" spans="1:3" s="15" customFormat="1" ht="15.75" customHeight="1">
      <c r="A34" s="14"/>
      <c r="C34" s="13"/>
    </row>
    <row r="35" spans="1:3" s="15" customFormat="1" ht="15.75" customHeight="1">
      <c r="A35" s="14"/>
      <c r="C35" s="13"/>
    </row>
    <row r="36" spans="1:3" s="65" customFormat="1" ht="15.75" customHeight="1">
      <c r="A36" s="14"/>
      <c r="B36" s="15"/>
      <c r="C36" s="13"/>
    </row>
    <row r="37" spans="1:3" s="65" customFormat="1" ht="15.75" customHeight="1">
      <c r="A37" s="14"/>
      <c r="B37" s="15"/>
      <c r="C37" s="13"/>
    </row>
    <row r="38" spans="1:3" s="65" customFormat="1" ht="15.75" customHeight="1">
      <c r="A38" s="14"/>
      <c r="B38" s="15"/>
      <c r="C38" s="13"/>
    </row>
    <row r="39" spans="1:3" s="65" customFormat="1" ht="15.75" customHeight="1">
      <c r="A39" s="14"/>
      <c r="B39" s="15"/>
      <c r="C39" s="13"/>
    </row>
    <row r="40" spans="1:3" s="65" customFormat="1" ht="15.75" customHeight="1">
      <c r="A40" s="14"/>
      <c r="B40" s="15"/>
      <c r="C40" s="13"/>
    </row>
    <row r="41" spans="1:3" s="65" customFormat="1" ht="15.75" customHeight="1">
      <c r="A41" s="14"/>
      <c r="B41" s="15"/>
      <c r="C41" s="13"/>
    </row>
    <row r="42" spans="1:3" s="65" customFormat="1" ht="15.75" customHeight="1">
      <c r="A42" s="14"/>
      <c r="B42" s="15"/>
      <c r="C42" s="13"/>
    </row>
    <row r="43" spans="1:3" s="65" customFormat="1" ht="15.75" customHeight="1">
      <c r="A43" s="14"/>
      <c r="B43" s="15"/>
      <c r="C43" s="13"/>
    </row>
    <row r="44" spans="1:3" s="65" customFormat="1" ht="15.75" customHeight="1">
      <c r="A44" s="14"/>
      <c r="B44" s="15"/>
      <c r="C44" s="13"/>
    </row>
    <row r="45" spans="1:3" s="65" customFormat="1" ht="15.75" customHeight="1">
      <c r="A45" s="14"/>
      <c r="B45" s="15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6.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s="15" customFormat="1" ht="15.75" customHeight="1">
      <c r="A60" s="14"/>
      <c r="C60" s="13"/>
    </row>
    <row r="61" spans="1:3" s="15" customFormat="1" ht="15.75" customHeight="1">
      <c r="A61" s="14"/>
      <c r="C61" s="13"/>
    </row>
    <row r="62" spans="1:3" s="15" customFormat="1" ht="15.75" customHeight="1">
      <c r="A62" s="14"/>
      <c r="C62" s="13"/>
    </row>
    <row r="63" spans="1:3" s="15" customFormat="1" ht="15.75" customHeight="1">
      <c r="A63" s="14"/>
      <c r="C63" s="13"/>
    </row>
    <row r="64" spans="1:3" s="15" customFormat="1" ht="15.75" customHeight="1">
      <c r="A64" s="14"/>
      <c r="C64" s="13"/>
    </row>
    <row r="65" spans="1:3" s="15" customFormat="1" ht="15.75" customHeight="1">
      <c r="A65" s="14"/>
      <c r="C65" s="13"/>
    </row>
    <row r="66" spans="1:3" ht="14.25">
      <c r="A66" s="7"/>
      <c r="B66" s="1" t="s">
        <v>70</v>
      </c>
      <c r="C66" s="8"/>
    </row>
    <row r="67" spans="1:4" s="10" customFormat="1" ht="9.75" customHeight="1">
      <c r="A67" s="9"/>
      <c r="B67" s="1"/>
      <c r="C67" s="11"/>
      <c r="D67" s="55"/>
    </row>
    <row r="68" spans="1:3" ht="50.25" customHeight="1">
      <c r="A68" s="3" t="s">
        <v>71</v>
      </c>
      <c r="B68" s="3" t="s">
        <v>136</v>
      </c>
      <c r="C68" s="5" t="s">
        <v>153</v>
      </c>
    </row>
    <row r="69" spans="1:3" ht="12.75" customHeight="1">
      <c r="A69" s="28">
        <v>1</v>
      </c>
      <c r="B69" s="3">
        <v>2</v>
      </c>
      <c r="C69" s="6">
        <v>3</v>
      </c>
    </row>
    <row r="70" spans="1:5" s="56" customFormat="1" ht="14.25">
      <c r="A70" s="18" t="s">
        <v>91</v>
      </c>
      <c r="B70" s="37" t="s">
        <v>92</v>
      </c>
      <c r="C70" s="21">
        <f>SUM(C71,C78,C83)</f>
        <v>52846757</v>
      </c>
      <c r="D70" s="54"/>
      <c r="E70" s="55"/>
    </row>
    <row r="71" spans="1:3" s="57" customFormat="1" ht="15" hidden="1">
      <c r="A71" s="18" t="s">
        <v>5</v>
      </c>
      <c r="B71" s="38" t="s">
        <v>6</v>
      </c>
      <c r="C71" s="21">
        <f>SUM(C72,C76)</f>
        <v>0</v>
      </c>
    </row>
    <row r="72" spans="1:3" s="57" customFormat="1" ht="15" hidden="1">
      <c r="A72" s="18">
        <v>21100</v>
      </c>
      <c r="B72" s="38" t="s">
        <v>7</v>
      </c>
      <c r="C72" s="21">
        <f>SUM(C73:C74)</f>
        <v>0</v>
      </c>
    </row>
    <row r="73" spans="1:3" s="10" customFormat="1" ht="18" customHeight="1" hidden="1">
      <c r="A73" s="2">
        <v>21150</v>
      </c>
      <c r="B73" s="16" t="s">
        <v>59</v>
      </c>
      <c r="C73" s="17"/>
    </row>
    <row r="74" spans="1:3" s="10" customFormat="1" ht="30" hidden="1">
      <c r="A74" s="4" t="s">
        <v>47</v>
      </c>
      <c r="B74" s="16" t="s">
        <v>48</v>
      </c>
      <c r="C74" s="17">
        <f>SUM(C75)</f>
        <v>0</v>
      </c>
    </row>
    <row r="75" spans="1:3" s="10" customFormat="1" ht="30" hidden="1">
      <c r="A75" s="4" t="s">
        <v>49</v>
      </c>
      <c r="B75" s="16" t="s">
        <v>50</v>
      </c>
      <c r="C75" s="17"/>
    </row>
    <row r="76" spans="1:3" s="55" customFormat="1" ht="14.25" hidden="1">
      <c r="A76" s="18">
        <v>21200</v>
      </c>
      <c r="B76" s="19" t="s">
        <v>62</v>
      </c>
      <c r="C76" s="20">
        <f>SUM(C77)</f>
        <v>0</v>
      </c>
    </row>
    <row r="77" spans="1:3" s="10" customFormat="1" ht="15" hidden="1">
      <c r="A77" s="2">
        <v>21210</v>
      </c>
      <c r="B77" s="16" t="s">
        <v>61</v>
      </c>
      <c r="C77" s="17"/>
    </row>
    <row r="78" spans="1:3" s="57" customFormat="1" ht="28.5" hidden="1">
      <c r="A78" s="18" t="s">
        <v>93</v>
      </c>
      <c r="B78" s="38" t="s">
        <v>94</v>
      </c>
      <c r="C78" s="21">
        <f>SUM(C79)</f>
        <v>0</v>
      </c>
    </row>
    <row r="79" spans="1:3" s="57" customFormat="1" ht="15" hidden="1">
      <c r="A79" s="18">
        <v>18000</v>
      </c>
      <c r="B79" s="38" t="s">
        <v>95</v>
      </c>
      <c r="C79" s="21">
        <f>SUM(C80)</f>
        <v>0</v>
      </c>
    </row>
    <row r="80" spans="1:3" s="10" customFormat="1" ht="15" hidden="1">
      <c r="A80" s="2">
        <v>18100</v>
      </c>
      <c r="B80" s="16" t="s">
        <v>96</v>
      </c>
      <c r="C80" s="17">
        <f>SUM(C81)</f>
        <v>0</v>
      </c>
    </row>
    <row r="81" spans="1:3" s="10" customFormat="1" ht="15" hidden="1">
      <c r="A81" s="4">
        <v>18130</v>
      </c>
      <c r="B81" s="16" t="s">
        <v>97</v>
      </c>
      <c r="C81" s="17">
        <f>SUM(C82)</f>
        <v>0</v>
      </c>
    </row>
    <row r="82" spans="1:3" s="10" customFormat="1" ht="14.25" customHeight="1" hidden="1">
      <c r="A82" s="4">
        <v>18132</v>
      </c>
      <c r="B82" s="16" t="s">
        <v>98</v>
      </c>
      <c r="C82" s="17"/>
    </row>
    <row r="83" spans="1:3" s="57" customFormat="1" ht="15">
      <c r="A83" s="18">
        <v>21700</v>
      </c>
      <c r="B83" s="38" t="s">
        <v>20</v>
      </c>
      <c r="C83" s="21">
        <f>SUM(C84:C85)</f>
        <v>52846757</v>
      </c>
    </row>
    <row r="84" spans="1:3" s="10" customFormat="1" ht="15">
      <c r="A84" s="2">
        <v>21710</v>
      </c>
      <c r="B84" s="2" t="s">
        <v>51</v>
      </c>
      <c r="C84" s="17">
        <f>50427112+1985400+434245</f>
        <v>52846757</v>
      </c>
    </row>
    <row r="85" spans="1:3" s="10" customFormat="1" ht="15" hidden="1">
      <c r="A85" s="2">
        <v>21720</v>
      </c>
      <c r="B85" s="2" t="s">
        <v>63</v>
      </c>
      <c r="C85" s="17"/>
    </row>
    <row r="86" spans="1:3" s="57" customFormat="1" ht="15">
      <c r="A86" s="18" t="s">
        <v>21</v>
      </c>
      <c r="B86" s="23" t="s">
        <v>101</v>
      </c>
      <c r="C86" s="21">
        <f>SUM(C87,C142)</f>
        <v>52846757</v>
      </c>
    </row>
    <row r="87" spans="1:3" s="57" customFormat="1" ht="28.5">
      <c r="A87" s="18" t="s">
        <v>37</v>
      </c>
      <c r="B87" s="23" t="s">
        <v>11</v>
      </c>
      <c r="C87" s="21">
        <f>SUM(C88,C128,C134)</f>
        <v>2409645</v>
      </c>
    </row>
    <row r="88" spans="1:3" s="57" customFormat="1" ht="15">
      <c r="A88" s="18" t="s">
        <v>22</v>
      </c>
      <c r="B88" s="23" t="s">
        <v>12</v>
      </c>
      <c r="C88" s="21">
        <f>SUM(C89,C106)</f>
        <v>2409645</v>
      </c>
    </row>
    <row r="89" spans="1:5" s="10" customFormat="1" ht="15">
      <c r="A89" s="2" t="s">
        <v>112</v>
      </c>
      <c r="B89" s="19" t="s">
        <v>72</v>
      </c>
      <c r="C89" s="58">
        <f>SUM(C90+C100)</f>
        <v>352761</v>
      </c>
      <c r="E89" s="57"/>
    </row>
    <row r="90" spans="1:5" s="10" customFormat="1" ht="15">
      <c r="A90" s="2" t="s">
        <v>113</v>
      </c>
      <c r="B90" s="16" t="s">
        <v>114</v>
      </c>
      <c r="C90" s="58">
        <f>SUM(C91+C94+C99)</f>
        <v>277625</v>
      </c>
      <c r="E90" s="57"/>
    </row>
    <row r="91" spans="1:5" s="10" customFormat="1" ht="15">
      <c r="A91" s="2">
        <v>1110</v>
      </c>
      <c r="B91" s="16" t="s">
        <v>73</v>
      </c>
      <c r="C91" s="17">
        <f>SUM(C92:C93)</f>
        <v>222625</v>
      </c>
      <c r="E91" s="57"/>
    </row>
    <row r="92" spans="1:5" s="10" customFormat="1" ht="15">
      <c r="A92" s="2">
        <v>1114</v>
      </c>
      <c r="B92" s="16" t="s">
        <v>74</v>
      </c>
      <c r="C92" s="17">
        <v>222625</v>
      </c>
      <c r="E92" s="57"/>
    </row>
    <row r="93" spans="1:5" s="10" customFormat="1" ht="15" customHeight="1" hidden="1">
      <c r="A93" s="2">
        <v>1119</v>
      </c>
      <c r="B93" s="16" t="s">
        <v>75</v>
      </c>
      <c r="C93" s="17"/>
      <c r="E93" s="57"/>
    </row>
    <row r="94" spans="1:5" s="10" customFormat="1" ht="15">
      <c r="A94" s="2">
        <v>1140</v>
      </c>
      <c r="B94" s="74" t="s">
        <v>142</v>
      </c>
      <c r="C94" s="17">
        <f>SUM(C95:C98)</f>
        <v>55000</v>
      </c>
      <c r="E94" s="57"/>
    </row>
    <row r="95" spans="1:5" s="10" customFormat="1" ht="15">
      <c r="A95" s="2">
        <v>1142</v>
      </c>
      <c r="B95" s="74" t="s">
        <v>76</v>
      </c>
      <c r="C95" s="17">
        <v>20000</v>
      </c>
      <c r="E95" s="57"/>
    </row>
    <row r="96" spans="1:5" s="10" customFormat="1" ht="15">
      <c r="A96" s="2">
        <v>1146</v>
      </c>
      <c r="B96" s="74" t="s">
        <v>102</v>
      </c>
      <c r="C96" s="17">
        <v>15000</v>
      </c>
      <c r="E96" s="57"/>
    </row>
    <row r="97" spans="1:5" s="10" customFormat="1" ht="15">
      <c r="A97" s="2">
        <v>1147</v>
      </c>
      <c r="B97" s="74" t="s">
        <v>77</v>
      </c>
      <c r="C97" s="17">
        <f>2000+6000</f>
        <v>8000</v>
      </c>
      <c r="E97" s="57"/>
    </row>
    <row r="98" spans="1:5" s="10" customFormat="1" ht="15" customHeight="1">
      <c r="A98" s="2">
        <v>1148</v>
      </c>
      <c r="B98" s="74" t="s">
        <v>143</v>
      </c>
      <c r="C98" s="17">
        <v>12000</v>
      </c>
      <c r="E98" s="57"/>
    </row>
    <row r="99" spans="1:5" s="10" customFormat="1" ht="15" customHeight="1" hidden="1">
      <c r="A99" s="2">
        <v>1150</v>
      </c>
      <c r="B99" s="16" t="s">
        <v>78</v>
      </c>
      <c r="C99" s="17"/>
      <c r="E99" s="57"/>
    </row>
    <row r="100" spans="1:5" s="10" customFormat="1" ht="15" customHeight="1">
      <c r="A100" s="18">
        <v>1200</v>
      </c>
      <c r="B100" s="16" t="s">
        <v>115</v>
      </c>
      <c r="C100" s="20">
        <f>SUM(C101+C102)</f>
        <v>75136</v>
      </c>
      <c r="E100" s="57"/>
    </row>
    <row r="101" spans="1:5" s="10" customFormat="1" ht="15">
      <c r="A101" s="2">
        <v>1210</v>
      </c>
      <c r="B101" s="16" t="s">
        <v>79</v>
      </c>
      <c r="C101" s="17">
        <f>7414+63622</f>
        <v>71036</v>
      </c>
      <c r="E101" s="57"/>
    </row>
    <row r="102" spans="1:5" s="10" customFormat="1" ht="14.25" customHeight="1">
      <c r="A102" s="2">
        <v>1220</v>
      </c>
      <c r="B102" s="16" t="s">
        <v>80</v>
      </c>
      <c r="C102" s="17">
        <f>SUM(C103:C105)</f>
        <v>4100</v>
      </c>
      <c r="E102" s="57"/>
    </row>
    <row r="103" spans="1:5" s="10" customFormat="1" ht="30" customHeight="1">
      <c r="A103" s="2">
        <v>1221</v>
      </c>
      <c r="B103" s="16" t="s">
        <v>81</v>
      </c>
      <c r="C103" s="17">
        <v>4000</v>
      </c>
      <c r="E103" s="57"/>
    </row>
    <row r="104" spans="1:5" s="10" customFormat="1" ht="15" customHeight="1" hidden="1">
      <c r="A104" s="2">
        <v>1227</v>
      </c>
      <c r="B104" s="16" t="s">
        <v>82</v>
      </c>
      <c r="C104" s="17"/>
      <c r="E104" s="57"/>
    </row>
    <row r="105" spans="1:5" s="10" customFormat="1" ht="30">
      <c r="A105" s="2">
        <v>1228</v>
      </c>
      <c r="B105" s="16" t="s">
        <v>83</v>
      </c>
      <c r="C105" s="17">
        <v>100</v>
      </c>
      <c r="E105" s="57"/>
    </row>
    <row r="106" spans="1:4" s="57" customFormat="1" ht="15">
      <c r="A106" s="18">
        <v>2000</v>
      </c>
      <c r="B106" s="23" t="s">
        <v>23</v>
      </c>
      <c r="C106" s="21">
        <f>SUM(C107,C114,C123)</f>
        <v>2056884</v>
      </c>
      <c r="D106" s="75"/>
    </row>
    <row r="107" spans="1:5" ht="17.25" customHeight="1">
      <c r="A107" s="18">
        <v>2100</v>
      </c>
      <c r="B107" s="23" t="s">
        <v>84</v>
      </c>
      <c r="C107" s="21">
        <f>SUM(C108,C111)</f>
        <v>23984</v>
      </c>
      <c r="D107" s="76"/>
      <c r="E107" s="57"/>
    </row>
    <row r="108" spans="1:5" ht="15">
      <c r="A108" s="2">
        <v>2110</v>
      </c>
      <c r="B108" s="24" t="s">
        <v>85</v>
      </c>
      <c r="C108" s="22">
        <f>SUM(C109:C110)</f>
        <v>500</v>
      </c>
      <c r="D108" s="77"/>
      <c r="E108" s="57"/>
    </row>
    <row r="109" spans="1:5" ht="15">
      <c r="A109" s="2">
        <v>2111</v>
      </c>
      <c r="B109" s="24" t="s">
        <v>86</v>
      </c>
      <c r="C109" s="22">
        <v>100</v>
      </c>
      <c r="D109" s="77"/>
      <c r="E109" s="57"/>
    </row>
    <row r="110" spans="1:5" ht="15">
      <c r="A110" s="2">
        <v>2112</v>
      </c>
      <c r="B110" s="24" t="s">
        <v>87</v>
      </c>
      <c r="C110" s="22">
        <v>400</v>
      </c>
      <c r="D110" s="77"/>
      <c r="E110" s="57"/>
    </row>
    <row r="111" spans="1:5" ht="15">
      <c r="A111" s="2">
        <v>2120</v>
      </c>
      <c r="B111" s="78" t="s">
        <v>144</v>
      </c>
      <c r="C111" s="22">
        <f>SUM(C112:C113)</f>
        <v>23484</v>
      </c>
      <c r="D111" s="77"/>
      <c r="E111" s="57"/>
    </row>
    <row r="112" spans="1:5" ht="15">
      <c r="A112" s="2">
        <v>2121</v>
      </c>
      <c r="B112" s="24" t="s">
        <v>86</v>
      </c>
      <c r="C112" s="22">
        <f>1900+200</f>
        <v>2100</v>
      </c>
      <c r="D112" s="77"/>
      <c r="E112" s="57"/>
    </row>
    <row r="113" spans="1:5" ht="15">
      <c r="A113" s="2">
        <v>2122</v>
      </c>
      <c r="B113" s="24" t="s">
        <v>87</v>
      </c>
      <c r="C113" s="22">
        <f>20084+1300</f>
        <v>21384</v>
      </c>
      <c r="D113" s="77"/>
      <c r="E113" s="57"/>
    </row>
    <row r="114" spans="1:5" ht="15">
      <c r="A114" s="18">
        <v>2200</v>
      </c>
      <c r="B114" s="23" t="s">
        <v>24</v>
      </c>
      <c r="C114" s="21">
        <f>SUM(C115,C117,C121)</f>
        <v>2031400</v>
      </c>
      <c r="E114" s="57"/>
    </row>
    <row r="115" spans="1:5" s="73" customFormat="1" ht="15" customHeight="1" hidden="1">
      <c r="A115" s="2">
        <v>2210</v>
      </c>
      <c r="B115" s="24" t="s">
        <v>130</v>
      </c>
      <c r="C115" s="22">
        <f>SUM(C116)</f>
        <v>0</v>
      </c>
      <c r="E115" s="57"/>
    </row>
    <row r="116" spans="1:5" s="73" customFormat="1" ht="15" customHeight="1" hidden="1">
      <c r="A116" s="2">
        <v>2219</v>
      </c>
      <c r="B116" s="24" t="s">
        <v>131</v>
      </c>
      <c r="C116" s="22"/>
      <c r="E116" s="57"/>
    </row>
    <row r="117" spans="1:3" ht="15">
      <c r="A117" s="2">
        <v>2230</v>
      </c>
      <c r="B117" s="24" t="s">
        <v>64</v>
      </c>
      <c r="C117" s="22">
        <f>SUM(C118:C120)</f>
        <v>2031300</v>
      </c>
    </row>
    <row r="118" spans="1:3" ht="15">
      <c r="A118" s="2">
        <v>2231</v>
      </c>
      <c r="B118" s="24" t="s">
        <v>132</v>
      </c>
      <c r="C118" s="22">
        <v>2000</v>
      </c>
    </row>
    <row r="119" spans="1:3" ht="15">
      <c r="A119" s="2">
        <v>2235</v>
      </c>
      <c r="B119" s="24" t="s">
        <v>138</v>
      </c>
      <c r="C119" s="22">
        <v>40000</v>
      </c>
    </row>
    <row r="120" spans="1:3" ht="15">
      <c r="A120" s="2">
        <v>2239</v>
      </c>
      <c r="B120" s="24" t="s">
        <v>65</v>
      </c>
      <c r="C120" s="22">
        <f>1985400+3900</f>
        <v>1989300</v>
      </c>
    </row>
    <row r="121" spans="1:3" ht="15">
      <c r="A121" s="2">
        <v>2240</v>
      </c>
      <c r="B121" s="24" t="s">
        <v>140</v>
      </c>
      <c r="C121" s="22">
        <f>SUM(C122)</f>
        <v>100</v>
      </c>
    </row>
    <row r="122" spans="1:3" ht="15">
      <c r="A122" s="2">
        <v>2243</v>
      </c>
      <c r="B122" s="24" t="s">
        <v>141</v>
      </c>
      <c r="C122" s="22">
        <v>100</v>
      </c>
    </row>
    <row r="123" spans="1:3" s="10" customFormat="1" ht="17.25" customHeight="1">
      <c r="A123" s="18" t="s">
        <v>88</v>
      </c>
      <c r="B123" s="23" t="s">
        <v>89</v>
      </c>
      <c r="C123" s="21">
        <f>SUM(C124)</f>
        <v>1500</v>
      </c>
    </row>
    <row r="124" spans="1:3" s="10" customFormat="1" ht="15">
      <c r="A124" s="2">
        <v>2310</v>
      </c>
      <c r="B124" s="74" t="s">
        <v>139</v>
      </c>
      <c r="C124" s="17">
        <f>SUM(C125:C127)</f>
        <v>1500</v>
      </c>
    </row>
    <row r="125" spans="1:3" s="10" customFormat="1" ht="15">
      <c r="A125" s="2">
        <v>2311</v>
      </c>
      <c r="B125" s="16" t="s">
        <v>90</v>
      </c>
      <c r="C125" s="17">
        <v>1000</v>
      </c>
    </row>
    <row r="126" spans="1:3" s="10" customFormat="1" ht="15">
      <c r="A126" s="2">
        <v>2312</v>
      </c>
      <c r="B126" s="16" t="s">
        <v>133</v>
      </c>
      <c r="C126" s="17">
        <v>500</v>
      </c>
    </row>
    <row r="127" spans="1:3" s="10" customFormat="1" ht="15" customHeight="1" hidden="1">
      <c r="A127" s="2">
        <v>2314</v>
      </c>
      <c r="B127" s="16" t="s">
        <v>154</v>
      </c>
      <c r="C127" s="17"/>
    </row>
    <row r="128" spans="1:3" s="57" customFormat="1" ht="14.25" customHeight="1" hidden="1">
      <c r="A128" s="18" t="s">
        <v>13</v>
      </c>
      <c r="B128" s="23" t="s">
        <v>14</v>
      </c>
      <c r="C128" s="21">
        <f>SUM(C129)</f>
        <v>0</v>
      </c>
    </row>
    <row r="129" spans="1:3" s="57" customFormat="1" ht="14.25" customHeight="1" hidden="1">
      <c r="A129" s="18" t="s">
        <v>15</v>
      </c>
      <c r="B129" s="23" t="s">
        <v>25</v>
      </c>
      <c r="C129" s="21">
        <f>SUM(C130)</f>
        <v>0</v>
      </c>
    </row>
    <row r="130" spans="1:3" s="57" customFormat="1" ht="28.5" customHeight="1" hidden="1">
      <c r="A130" s="18" t="s">
        <v>26</v>
      </c>
      <c r="B130" s="23" t="s">
        <v>145</v>
      </c>
      <c r="C130" s="21">
        <f>SUM(C131)</f>
        <v>0</v>
      </c>
    </row>
    <row r="131" spans="1:3" ht="30" customHeight="1" hidden="1">
      <c r="A131" s="2">
        <v>3290</v>
      </c>
      <c r="B131" s="24" t="s">
        <v>146</v>
      </c>
      <c r="C131" s="22">
        <f>SUM(C132:C133)</f>
        <v>0</v>
      </c>
    </row>
    <row r="132" spans="1:3" ht="30" customHeight="1" hidden="1">
      <c r="A132" s="2">
        <v>3292</v>
      </c>
      <c r="B132" s="24" t="s">
        <v>147</v>
      </c>
      <c r="C132" s="22"/>
    </row>
    <row r="133" spans="1:3" ht="30" customHeight="1" hidden="1">
      <c r="A133" s="2">
        <v>3293</v>
      </c>
      <c r="B133" s="24" t="s">
        <v>148</v>
      </c>
      <c r="C133" s="22"/>
    </row>
    <row r="134" spans="1:3" s="57" customFormat="1" ht="14.25" customHeight="1" hidden="1">
      <c r="A134" s="18">
        <v>7000</v>
      </c>
      <c r="B134" s="23" t="s">
        <v>40</v>
      </c>
      <c r="C134" s="21">
        <f>SUM(C135,C139)</f>
        <v>0</v>
      </c>
    </row>
    <row r="135" spans="1:3" s="57" customFormat="1" ht="14.25" customHeight="1" hidden="1">
      <c r="A135" s="18" t="s">
        <v>27</v>
      </c>
      <c r="B135" s="23" t="s">
        <v>45</v>
      </c>
      <c r="C135" s="21">
        <f>SUM(C136)</f>
        <v>0</v>
      </c>
    </row>
    <row r="136" spans="1:3" s="57" customFormat="1" ht="14.25" customHeight="1" hidden="1">
      <c r="A136" s="18">
        <v>7600</v>
      </c>
      <c r="B136" s="23" t="s">
        <v>55</v>
      </c>
      <c r="C136" s="21">
        <f>SUM(C137)</f>
        <v>0</v>
      </c>
    </row>
    <row r="137" spans="1:3" ht="15" customHeight="1" hidden="1">
      <c r="A137" s="2">
        <v>7630</v>
      </c>
      <c r="B137" s="24" t="s">
        <v>54</v>
      </c>
      <c r="C137" s="22">
        <f>SUM(C138)</f>
        <v>0</v>
      </c>
    </row>
    <row r="138" spans="1:3" ht="30" customHeight="1" hidden="1">
      <c r="A138" s="2">
        <v>7639</v>
      </c>
      <c r="B138" s="24" t="s">
        <v>57</v>
      </c>
      <c r="C138" s="22"/>
    </row>
    <row r="139" spans="1:3" s="57" customFormat="1" ht="14.25" customHeight="1" hidden="1">
      <c r="A139" s="18" t="s">
        <v>28</v>
      </c>
      <c r="B139" s="23" t="s">
        <v>29</v>
      </c>
      <c r="C139" s="21">
        <f>SUM(C140)</f>
        <v>0</v>
      </c>
    </row>
    <row r="140" spans="1:3" s="57" customFormat="1" ht="14.25" customHeight="1" hidden="1">
      <c r="A140" s="18" t="s">
        <v>30</v>
      </c>
      <c r="B140" s="23" t="s">
        <v>41</v>
      </c>
      <c r="C140" s="21">
        <f>SUM(C141)</f>
        <v>0</v>
      </c>
    </row>
    <row r="141" spans="1:3" ht="49.5" customHeight="1" hidden="1">
      <c r="A141" s="2" t="s">
        <v>52</v>
      </c>
      <c r="B141" s="24" t="s">
        <v>53</v>
      </c>
      <c r="C141" s="22"/>
    </row>
    <row r="142" spans="1:3" s="57" customFormat="1" ht="14.25" customHeight="1">
      <c r="A142" s="18" t="s">
        <v>16</v>
      </c>
      <c r="B142" s="23" t="s">
        <v>31</v>
      </c>
      <c r="C142" s="21">
        <f>SUM(C143,C154)</f>
        <v>50437112</v>
      </c>
    </row>
    <row r="143" spans="1:3" s="57" customFormat="1" ht="14.25" customHeight="1">
      <c r="A143" s="18">
        <v>5000</v>
      </c>
      <c r="B143" s="23" t="s">
        <v>32</v>
      </c>
      <c r="C143" s="21">
        <f>SUM(C144,C147)</f>
        <v>50437112</v>
      </c>
    </row>
    <row r="144" spans="1:3" s="57" customFormat="1" ht="14.25" customHeight="1" hidden="1">
      <c r="A144" s="18">
        <v>5100</v>
      </c>
      <c r="B144" s="23" t="s">
        <v>121</v>
      </c>
      <c r="C144" s="21">
        <f>SUM(C145)</f>
        <v>0</v>
      </c>
    </row>
    <row r="145" spans="1:3" ht="14.25" customHeight="1" hidden="1">
      <c r="A145" s="2">
        <v>5120</v>
      </c>
      <c r="B145" s="24" t="s">
        <v>149</v>
      </c>
      <c r="C145" s="22">
        <f>SUM(C146)</f>
        <v>0</v>
      </c>
    </row>
    <row r="146" spans="1:3" ht="14.25" customHeight="1" hidden="1">
      <c r="A146" s="2">
        <v>5121</v>
      </c>
      <c r="B146" s="24" t="s">
        <v>122</v>
      </c>
      <c r="C146" s="22"/>
    </row>
    <row r="147" spans="1:3" s="57" customFormat="1" ht="14.25" customHeight="1">
      <c r="A147" s="18" t="s">
        <v>33</v>
      </c>
      <c r="B147" s="19" t="s">
        <v>34</v>
      </c>
      <c r="C147" s="21">
        <f>SUM(C148,C150,C153)</f>
        <v>50437112</v>
      </c>
    </row>
    <row r="148" spans="1:3" s="10" customFormat="1" ht="15.75" customHeight="1">
      <c r="A148" s="2" t="s">
        <v>103</v>
      </c>
      <c r="B148" s="16" t="s">
        <v>104</v>
      </c>
      <c r="C148" s="17">
        <f>SUM(C149)</f>
        <v>20000</v>
      </c>
    </row>
    <row r="149" spans="1:3" s="10" customFormat="1" ht="15.75" customHeight="1">
      <c r="A149" s="2" t="s">
        <v>105</v>
      </c>
      <c r="B149" s="16" t="s">
        <v>106</v>
      </c>
      <c r="C149" s="17">
        <v>20000</v>
      </c>
    </row>
    <row r="150" spans="1:4" s="82" customFormat="1" ht="13.5">
      <c r="A150" s="79" t="s">
        <v>123</v>
      </c>
      <c r="B150" s="74" t="s">
        <v>124</v>
      </c>
      <c r="C150" s="80">
        <f>SUM(C151:C152)</f>
        <v>10000</v>
      </c>
      <c r="D150" s="81"/>
    </row>
    <row r="151" spans="1:4" s="82" customFormat="1" ht="13.5" customHeight="1" hidden="1">
      <c r="A151" s="79">
        <v>5232</v>
      </c>
      <c r="B151" s="74" t="s">
        <v>125</v>
      </c>
      <c r="C151" s="80"/>
      <c r="D151" s="81"/>
    </row>
    <row r="152" spans="1:4" s="82" customFormat="1" ht="13.5">
      <c r="A152" s="79">
        <v>5238</v>
      </c>
      <c r="B152" s="74" t="s">
        <v>150</v>
      </c>
      <c r="C152" s="80">
        <v>10000</v>
      </c>
      <c r="D152" s="81"/>
    </row>
    <row r="153" spans="1:3" s="10" customFormat="1" ht="15.75" customHeight="1">
      <c r="A153" s="2" t="s">
        <v>107</v>
      </c>
      <c r="B153" s="16" t="s">
        <v>108</v>
      </c>
      <c r="C153" s="17">
        <f>50407112</f>
        <v>50407112</v>
      </c>
    </row>
    <row r="154" spans="1:3" s="57" customFormat="1" ht="14.25" customHeight="1" hidden="1">
      <c r="A154" s="18">
        <v>9000</v>
      </c>
      <c r="B154" s="19" t="s">
        <v>42</v>
      </c>
      <c r="C154" s="21">
        <f>SUM(C155,C157)</f>
        <v>0</v>
      </c>
    </row>
    <row r="155" spans="1:3" s="57" customFormat="1" ht="14.25" customHeight="1" hidden="1">
      <c r="A155" s="18">
        <v>9500</v>
      </c>
      <c r="B155" s="23" t="s">
        <v>43</v>
      </c>
      <c r="C155" s="21">
        <f>SUM(C156)</f>
        <v>0</v>
      </c>
    </row>
    <row r="156" spans="1:3" ht="42.75" customHeight="1" hidden="1">
      <c r="A156" s="83">
        <v>9580</v>
      </c>
      <c r="B156" s="2" t="s">
        <v>44</v>
      </c>
      <c r="C156" s="22"/>
    </row>
    <row r="157" spans="1:3" s="57" customFormat="1" ht="14.25" customHeight="1" hidden="1">
      <c r="A157" s="18" t="s">
        <v>35</v>
      </c>
      <c r="B157" s="19" t="s">
        <v>58</v>
      </c>
      <c r="C157" s="21">
        <f>SUM(C158)</f>
        <v>0</v>
      </c>
    </row>
    <row r="158" spans="1:3" ht="45" customHeight="1" hidden="1">
      <c r="A158" s="2">
        <v>9610</v>
      </c>
      <c r="B158" s="16" t="s">
        <v>56</v>
      </c>
      <c r="C158" s="22"/>
    </row>
    <row r="159" spans="1:3" s="57" customFormat="1" ht="28.5">
      <c r="A159" s="18" t="s">
        <v>99</v>
      </c>
      <c r="B159" s="23" t="s">
        <v>17</v>
      </c>
      <c r="C159" s="21">
        <f>SUM(C70-C86)</f>
        <v>0</v>
      </c>
    </row>
    <row r="160" spans="1:3" ht="15" customHeight="1" hidden="1">
      <c r="A160" s="2" t="s">
        <v>9</v>
      </c>
      <c r="B160" s="39" t="s">
        <v>18</v>
      </c>
      <c r="C160" s="22">
        <f>SUM(C161)</f>
        <v>0</v>
      </c>
    </row>
    <row r="161" spans="1:3" ht="15" customHeight="1" hidden="1">
      <c r="A161" s="2" t="s">
        <v>10</v>
      </c>
      <c r="B161" s="39" t="s">
        <v>19</v>
      </c>
      <c r="C161" s="22">
        <f>SUM(C162)</f>
        <v>0</v>
      </c>
    </row>
    <row r="162" spans="1:3" ht="15" customHeight="1" hidden="1">
      <c r="A162" s="2" t="s">
        <v>36</v>
      </c>
      <c r="B162" s="39" t="s">
        <v>60</v>
      </c>
      <c r="C162" s="22">
        <f>SUM(-C159)</f>
        <v>0</v>
      </c>
    </row>
    <row r="163" spans="1:3" ht="15">
      <c r="A163" s="84"/>
      <c r="B163" s="85"/>
      <c r="C163" s="86"/>
    </row>
    <row r="165" spans="1:3" s="10" customFormat="1" ht="15">
      <c r="A165" s="9" t="s">
        <v>126</v>
      </c>
      <c r="C165" s="11" t="s">
        <v>127</v>
      </c>
    </row>
    <row r="166" spans="1:3" s="10" customFormat="1" ht="12" customHeight="1">
      <c r="A166" s="9"/>
      <c r="C166" s="11"/>
    </row>
    <row r="167" spans="1:3" s="10" customFormat="1" ht="17.25" customHeight="1">
      <c r="A167" s="93" t="s">
        <v>151</v>
      </c>
      <c r="B167" s="93"/>
      <c r="C167" s="11"/>
    </row>
    <row r="185" spans="1:4" ht="14.25">
      <c r="A185" s="26"/>
      <c r="C185" s="26"/>
      <c r="D185" s="59"/>
    </row>
    <row r="197" spans="1:4" ht="14.25">
      <c r="A197" s="26"/>
      <c r="C197" s="26"/>
      <c r="D197" s="59"/>
    </row>
    <row r="198" spans="1:4" ht="14.25">
      <c r="A198" s="26"/>
      <c r="C198" s="26"/>
      <c r="D198" s="59"/>
    </row>
    <row r="249" ht="14.25">
      <c r="D249" s="59"/>
    </row>
    <row r="250" ht="14.25">
      <c r="D250" s="59"/>
    </row>
    <row r="251" ht="14.25">
      <c r="D251" s="59"/>
    </row>
    <row r="252" ht="14.25">
      <c r="D252" s="59"/>
    </row>
    <row r="253" spans="1:4" s="61" customFormat="1" ht="15">
      <c r="A253" s="25"/>
      <c r="B253" s="26"/>
      <c r="C253" s="27"/>
      <c r="D253" s="60"/>
    </row>
    <row r="254" spans="1:4" s="61" customFormat="1" ht="15">
      <c r="A254" s="25"/>
      <c r="B254" s="26"/>
      <c r="C254" s="27"/>
      <c r="D254" s="62"/>
    </row>
    <row r="255" spans="1:4" s="61" customFormat="1" ht="15">
      <c r="A255" s="25"/>
      <c r="B255" s="26"/>
      <c r="C255" s="27"/>
      <c r="D255" s="62"/>
    </row>
    <row r="256" spans="1:4" s="61" customFormat="1" ht="15">
      <c r="A256" s="25"/>
      <c r="B256" s="26"/>
      <c r="C256" s="27"/>
      <c r="D256" s="62"/>
    </row>
    <row r="257" spans="1:4" s="61" customFormat="1" ht="15">
      <c r="A257" s="25"/>
      <c r="B257" s="26"/>
      <c r="C257" s="27"/>
      <c r="D257" s="62"/>
    </row>
    <row r="258" spans="1:4" s="61" customFormat="1" ht="15">
      <c r="A258" s="25"/>
      <c r="B258" s="26"/>
      <c r="C258" s="27"/>
      <c r="D258" s="62"/>
    </row>
    <row r="259" spans="1:4" s="61" customFormat="1" ht="15">
      <c r="A259" s="25"/>
      <c r="B259" s="26"/>
      <c r="C259" s="27"/>
      <c r="D259" s="62"/>
    </row>
    <row r="260" spans="1:4" s="61" customFormat="1" ht="15">
      <c r="A260" s="25"/>
      <c r="B260" s="26"/>
      <c r="C260" s="27"/>
      <c r="D260" s="62"/>
    </row>
    <row r="261" spans="1:3" s="63" customFormat="1" ht="15">
      <c r="A261" s="25"/>
      <c r="B261" s="26"/>
      <c r="C261" s="27"/>
    </row>
  </sheetData>
  <sheetProtection/>
  <mergeCells count="4">
    <mergeCell ref="B11:C11"/>
    <mergeCell ref="B14:C14"/>
    <mergeCell ref="A29:B29"/>
    <mergeCell ref="A167:B167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3"/>
  <sheetViews>
    <sheetView zoomScalePageLayoutView="0" workbookViewId="0" topLeftCell="A2">
      <selection activeCell="B13" sqref="B13"/>
    </sheetView>
  </sheetViews>
  <sheetFormatPr defaultColWidth="8.8515625" defaultRowHeight="12.75"/>
  <cols>
    <col min="1" max="1" width="19.00390625" style="25" customWidth="1"/>
    <col min="2" max="2" width="102.57421875" style="26" customWidth="1"/>
    <col min="3" max="3" width="18.421875" style="27" customWidth="1"/>
    <col min="4" max="4" width="15.421875" style="26" customWidth="1"/>
    <col min="5" max="5" width="36.28125" style="26" customWidth="1"/>
    <col min="6" max="16384" width="8.8515625" style="26" customWidth="1"/>
  </cols>
  <sheetData>
    <row r="1" spans="1:3" ht="14.25">
      <c r="A1" s="26"/>
      <c r="B1" s="41"/>
      <c r="C1" s="26"/>
    </row>
    <row r="2" spans="1:3" ht="15">
      <c r="A2" s="26"/>
      <c r="C2" s="42" t="s">
        <v>110</v>
      </c>
    </row>
    <row r="3" spans="1:3" ht="15">
      <c r="A3" s="26"/>
      <c r="C3" s="42" t="s">
        <v>0</v>
      </c>
    </row>
    <row r="4" spans="1:3" ht="15">
      <c r="A4" s="26"/>
      <c r="C4" s="42" t="s">
        <v>38</v>
      </c>
    </row>
    <row r="5" spans="1:3" ht="15">
      <c r="A5" s="26"/>
      <c r="C5" s="42" t="s">
        <v>39</v>
      </c>
    </row>
    <row r="6" spans="1:3" ht="15">
      <c r="A6" s="43"/>
      <c r="B6" s="43"/>
      <c r="C6" s="44"/>
    </row>
    <row r="7" spans="1:3" ht="15">
      <c r="A7" s="43"/>
      <c r="B7" s="43"/>
      <c r="C7" s="44"/>
    </row>
    <row r="8" spans="1:3" ht="15">
      <c r="A8" s="43"/>
      <c r="B8" s="43"/>
      <c r="C8" s="44"/>
    </row>
    <row r="9" spans="1:3" ht="15">
      <c r="A9" s="43"/>
      <c r="C9" s="42" t="s">
        <v>8</v>
      </c>
    </row>
    <row r="10" spans="1:3" ht="14.25">
      <c r="A10" s="45"/>
      <c r="B10" s="46"/>
      <c r="C10" s="46"/>
    </row>
    <row r="11" spans="1:3" ht="28.5" customHeight="1">
      <c r="A11" s="33"/>
      <c r="B11" s="89" t="s">
        <v>128</v>
      </c>
      <c r="C11" s="90"/>
    </row>
    <row r="12" spans="1:3" ht="63" customHeight="1">
      <c r="A12" s="33"/>
      <c r="B12" s="34" t="s">
        <v>156</v>
      </c>
      <c r="C12" s="87"/>
    </row>
    <row r="13" spans="1:3" ht="15">
      <c r="A13" s="33"/>
      <c r="B13" s="46"/>
      <c r="C13" s="47" t="s">
        <v>67</v>
      </c>
    </row>
    <row r="14" spans="1:3" ht="15" customHeight="1">
      <c r="A14" s="33"/>
      <c r="B14" s="91" t="s">
        <v>157</v>
      </c>
      <c r="C14" s="91"/>
    </row>
    <row r="15" spans="1:3" s="50" customFormat="1" ht="15">
      <c r="A15" s="45"/>
      <c r="B15" s="48"/>
      <c r="C15" s="49"/>
    </row>
    <row r="16" spans="1:3" s="50" customFormat="1" ht="15">
      <c r="A16" s="45" t="s">
        <v>68</v>
      </c>
      <c r="B16" s="48"/>
      <c r="C16" s="49"/>
    </row>
    <row r="17" spans="1:3" s="50" customFormat="1" ht="15">
      <c r="A17" s="45"/>
      <c r="B17" s="51"/>
      <c r="C17" s="36"/>
    </row>
    <row r="18" spans="1:3" ht="14.25">
      <c r="A18" s="46"/>
      <c r="B18" s="52" t="s">
        <v>109</v>
      </c>
      <c r="C18" s="46"/>
    </row>
    <row r="19" spans="1:3" ht="14.25">
      <c r="A19" s="46"/>
      <c r="B19" s="52" t="s">
        <v>69</v>
      </c>
      <c r="C19" s="46"/>
    </row>
    <row r="20" spans="1:3" ht="14.25">
      <c r="A20" s="46"/>
      <c r="B20" s="52" t="s">
        <v>152</v>
      </c>
      <c r="C20" s="46"/>
    </row>
    <row r="21" spans="1:3" ht="15">
      <c r="A21" s="53"/>
      <c r="B21" s="52" t="s">
        <v>120</v>
      </c>
      <c r="C21" s="46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29" t="s">
        <v>1</v>
      </c>
    </row>
    <row r="24" spans="1:2" s="10" customFormat="1" ht="15">
      <c r="A24" s="9"/>
      <c r="B24" s="9"/>
    </row>
    <row r="25" spans="1:3" s="69" customFormat="1" ht="30.75" customHeight="1">
      <c r="A25" s="66" t="s">
        <v>2</v>
      </c>
      <c r="B25" s="67" t="s">
        <v>118</v>
      </c>
      <c r="C25" s="68" t="s">
        <v>119</v>
      </c>
    </row>
    <row r="26" spans="1:3" s="10" customFormat="1" ht="26.25" customHeight="1">
      <c r="A26" s="30" t="s">
        <v>3</v>
      </c>
      <c r="B26" s="31" t="s">
        <v>116</v>
      </c>
      <c r="C26" s="32" t="s">
        <v>117</v>
      </c>
    </row>
    <row r="27" spans="1:3" s="10" customFormat="1" ht="27.75" customHeight="1">
      <c r="A27" s="30" t="s">
        <v>4</v>
      </c>
      <c r="B27" s="31" t="s">
        <v>46</v>
      </c>
      <c r="C27" s="40">
        <v>17</v>
      </c>
    </row>
    <row r="28" spans="1:3" s="10" customFormat="1" ht="27.75" customHeight="1">
      <c r="A28" s="12"/>
      <c r="B28" s="71" t="s">
        <v>135</v>
      </c>
      <c r="C28" s="72"/>
    </row>
    <row r="29" spans="1:3" s="15" customFormat="1" ht="15" customHeight="1">
      <c r="A29" s="92"/>
      <c r="B29" s="92"/>
      <c r="C29" s="13"/>
    </row>
    <row r="30" spans="1:3" s="10" customFormat="1" ht="17.25" customHeight="1">
      <c r="A30" s="70" t="s">
        <v>111</v>
      </c>
      <c r="B30" s="70"/>
      <c r="C30" s="64"/>
    </row>
    <row r="31" spans="1:3" s="15" customFormat="1" ht="15" customHeight="1">
      <c r="A31" s="14"/>
      <c r="B31" s="15" t="s">
        <v>137</v>
      </c>
      <c r="C31" s="13"/>
    </row>
    <row r="32" spans="1:3" s="15" customFormat="1" ht="15" customHeight="1">
      <c r="A32" s="14"/>
      <c r="B32" s="15" t="s">
        <v>134</v>
      </c>
      <c r="C32" s="13"/>
    </row>
    <row r="33" spans="1:3" s="15" customFormat="1" ht="15" customHeight="1">
      <c r="A33" s="14"/>
      <c r="B33" s="15" t="s">
        <v>155</v>
      </c>
      <c r="C33" s="13"/>
    </row>
    <row r="34" spans="1:3" s="15" customFormat="1" ht="15" customHeight="1">
      <c r="A34" s="14"/>
      <c r="B34" s="15" t="s">
        <v>129</v>
      </c>
      <c r="C34" s="13"/>
    </row>
    <row r="35" spans="1:3" s="15" customFormat="1" ht="15.75" customHeight="1">
      <c r="A35" s="14"/>
      <c r="C35" s="13"/>
    </row>
    <row r="36" spans="1:3" s="15" customFormat="1" ht="15.75" customHeight="1">
      <c r="A36" s="14"/>
      <c r="C36" s="13"/>
    </row>
    <row r="37" spans="1:3" s="65" customFormat="1" ht="15.75" customHeight="1">
      <c r="A37" s="14"/>
      <c r="B37" s="15"/>
      <c r="C37" s="13"/>
    </row>
    <row r="38" spans="1:3" s="65" customFormat="1" ht="15.75" customHeight="1">
      <c r="A38" s="14"/>
      <c r="B38" s="15"/>
      <c r="C38" s="13"/>
    </row>
    <row r="39" spans="1:3" s="65" customFormat="1" ht="15.75" customHeight="1">
      <c r="A39" s="14"/>
      <c r="B39" s="15"/>
      <c r="C39" s="13"/>
    </row>
    <row r="40" spans="1:3" s="65" customFormat="1" ht="15.75" customHeight="1">
      <c r="A40" s="14"/>
      <c r="B40" s="15"/>
      <c r="C40" s="13"/>
    </row>
    <row r="41" spans="1:3" s="65" customFormat="1" ht="15.75" customHeight="1">
      <c r="A41" s="14"/>
      <c r="B41" s="15"/>
      <c r="C41" s="13"/>
    </row>
    <row r="42" spans="1:3" s="65" customFormat="1" ht="15.75" customHeight="1">
      <c r="A42" s="14"/>
      <c r="B42" s="15"/>
      <c r="C42" s="13"/>
    </row>
    <row r="43" spans="1:3" s="65" customFormat="1" ht="15.75" customHeight="1">
      <c r="A43" s="14"/>
      <c r="B43" s="15"/>
      <c r="C43" s="13"/>
    </row>
    <row r="44" spans="1:3" s="65" customFormat="1" ht="15.75" customHeight="1">
      <c r="A44" s="14"/>
      <c r="B44" s="15"/>
      <c r="C44" s="13"/>
    </row>
    <row r="45" spans="1:3" s="65" customFormat="1" ht="15.75" customHeight="1">
      <c r="A45" s="14"/>
      <c r="B45" s="15"/>
      <c r="C45" s="13"/>
    </row>
    <row r="46" spans="1:3" s="65" customFormat="1" ht="15.75" customHeight="1">
      <c r="A46" s="14"/>
      <c r="B46" s="15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6.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s="15" customFormat="1" ht="15.75" customHeight="1">
      <c r="A60" s="14"/>
      <c r="C60" s="13"/>
    </row>
    <row r="61" spans="1:3" s="15" customFormat="1" ht="15.75" customHeight="1">
      <c r="A61" s="14"/>
      <c r="C61" s="13"/>
    </row>
    <row r="62" spans="1:3" s="15" customFormat="1" ht="15.75" customHeight="1">
      <c r="A62" s="14"/>
      <c r="C62" s="13"/>
    </row>
    <row r="63" spans="1:3" s="15" customFormat="1" ht="15.75" customHeight="1">
      <c r="A63" s="14"/>
      <c r="C63" s="13"/>
    </row>
    <row r="64" spans="1:3" s="15" customFormat="1" ht="15.75" customHeight="1">
      <c r="A64" s="14"/>
      <c r="C64" s="13"/>
    </row>
    <row r="65" spans="1:3" s="15" customFormat="1" ht="15.75" customHeight="1">
      <c r="A65" s="14"/>
      <c r="C65" s="13"/>
    </row>
    <row r="66" spans="1:3" s="15" customFormat="1" ht="15.75" customHeight="1">
      <c r="A66" s="14"/>
      <c r="C66" s="13"/>
    </row>
    <row r="67" spans="1:3" ht="14.25">
      <c r="A67" s="7"/>
      <c r="B67" s="1" t="s">
        <v>70</v>
      </c>
      <c r="C67" s="8"/>
    </row>
    <row r="68" spans="1:4" s="10" customFormat="1" ht="9.75" customHeight="1">
      <c r="A68" s="9"/>
      <c r="B68" s="1"/>
      <c r="C68" s="11"/>
      <c r="D68" s="55"/>
    </row>
    <row r="69" spans="1:3" ht="50.25" customHeight="1">
      <c r="A69" s="3" t="s">
        <v>71</v>
      </c>
      <c r="B69" s="3" t="s">
        <v>136</v>
      </c>
      <c r="C69" s="5" t="s">
        <v>153</v>
      </c>
    </row>
    <row r="70" spans="1:3" ht="12.75" customHeight="1">
      <c r="A70" s="28">
        <v>1</v>
      </c>
      <c r="B70" s="3">
        <v>2</v>
      </c>
      <c r="C70" s="6">
        <v>3</v>
      </c>
    </row>
    <row r="71" spans="1:5" s="56" customFormat="1" ht="14.25">
      <c r="A71" s="18" t="s">
        <v>91</v>
      </c>
      <c r="B71" s="37" t="s">
        <v>92</v>
      </c>
      <c r="C71" s="21">
        <f>SUM(C72,C79,C84)</f>
        <v>54958021</v>
      </c>
      <c r="D71" s="54"/>
      <c r="E71" s="55"/>
    </row>
    <row r="72" spans="1:3" s="57" customFormat="1" ht="15" hidden="1">
      <c r="A72" s="18" t="s">
        <v>5</v>
      </c>
      <c r="B72" s="38" t="s">
        <v>6</v>
      </c>
      <c r="C72" s="21">
        <f>SUM(C73,C77)</f>
        <v>0</v>
      </c>
    </row>
    <row r="73" spans="1:3" s="57" customFormat="1" ht="15" hidden="1">
      <c r="A73" s="18">
        <v>21100</v>
      </c>
      <c r="B73" s="38" t="s">
        <v>7</v>
      </c>
      <c r="C73" s="21">
        <f>SUM(C74:C75)</f>
        <v>0</v>
      </c>
    </row>
    <row r="74" spans="1:3" s="10" customFormat="1" ht="18" customHeight="1" hidden="1">
      <c r="A74" s="2">
        <v>21150</v>
      </c>
      <c r="B74" s="16" t="s">
        <v>59</v>
      </c>
      <c r="C74" s="17"/>
    </row>
    <row r="75" spans="1:3" s="10" customFormat="1" ht="30" hidden="1">
      <c r="A75" s="4" t="s">
        <v>47</v>
      </c>
      <c r="B75" s="16" t="s">
        <v>48</v>
      </c>
      <c r="C75" s="17">
        <f>SUM(C76)</f>
        <v>0</v>
      </c>
    </row>
    <row r="76" spans="1:3" s="10" customFormat="1" ht="30" hidden="1">
      <c r="A76" s="4" t="s">
        <v>49</v>
      </c>
      <c r="B76" s="16" t="s">
        <v>50</v>
      </c>
      <c r="C76" s="17"/>
    </row>
    <row r="77" spans="1:3" s="55" customFormat="1" ht="14.25" hidden="1">
      <c r="A77" s="18">
        <v>21200</v>
      </c>
      <c r="B77" s="19" t="s">
        <v>62</v>
      </c>
      <c r="C77" s="20">
        <f>SUM(C78)</f>
        <v>0</v>
      </c>
    </row>
    <row r="78" spans="1:3" s="10" customFormat="1" ht="15" hidden="1">
      <c r="A78" s="2">
        <v>21210</v>
      </c>
      <c r="B78" s="16" t="s">
        <v>61</v>
      </c>
      <c r="C78" s="17"/>
    </row>
    <row r="79" spans="1:3" s="57" customFormat="1" ht="28.5" hidden="1">
      <c r="A79" s="18" t="s">
        <v>93</v>
      </c>
      <c r="B79" s="38" t="s">
        <v>94</v>
      </c>
      <c r="C79" s="21">
        <f>SUM(C80)</f>
        <v>0</v>
      </c>
    </row>
    <row r="80" spans="1:3" s="57" customFormat="1" ht="15" hidden="1">
      <c r="A80" s="18">
        <v>18000</v>
      </c>
      <c r="B80" s="38" t="s">
        <v>95</v>
      </c>
      <c r="C80" s="21">
        <f>SUM(C81)</f>
        <v>0</v>
      </c>
    </row>
    <row r="81" spans="1:3" s="10" customFormat="1" ht="15" hidden="1">
      <c r="A81" s="2">
        <v>18100</v>
      </c>
      <c r="B81" s="16" t="s">
        <v>96</v>
      </c>
      <c r="C81" s="17">
        <f>SUM(C82)</f>
        <v>0</v>
      </c>
    </row>
    <row r="82" spans="1:3" s="10" customFormat="1" ht="15" hidden="1">
      <c r="A82" s="4">
        <v>18130</v>
      </c>
      <c r="B82" s="16" t="s">
        <v>97</v>
      </c>
      <c r="C82" s="17">
        <f>SUM(C83)</f>
        <v>0</v>
      </c>
    </row>
    <row r="83" spans="1:3" s="10" customFormat="1" ht="14.25" customHeight="1" hidden="1">
      <c r="A83" s="4">
        <v>18132</v>
      </c>
      <c r="B83" s="16" t="s">
        <v>98</v>
      </c>
      <c r="C83" s="17"/>
    </row>
    <row r="84" spans="1:3" s="57" customFormat="1" ht="15">
      <c r="A84" s="18">
        <v>21700</v>
      </c>
      <c r="B84" s="38" t="s">
        <v>20</v>
      </c>
      <c r="C84" s="21">
        <f>SUM(C85:C86)</f>
        <v>54958021</v>
      </c>
    </row>
    <row r="85" spans="1:3" s="10" customFormat="1" ht="15">
      <c r="A85" s="2">
        <v>21710</v>
      </c>
      <c r="B85" s="2" t="s">
        <v>51</v>
      </c>
      <c r="C85" s="17">
        <f>50427112+3571331+525333+434245</f>
        <v>54958021</v>
      </c>
    </row>
    <row r="86" spans="1:3" s="10" customFormat="1" ht="15" hidden="1">
      <c r="A86" s="2">
        <v>21720</v>
      </c>
      <c r="B86" s="2" t="s">
        <v>63</v>
      </c>
      <c r="C86" s="17"/>
    </row>
    <row r="87" spans="1:3" s="57" customFormat="1" ht="15">
      <c r="A87" s="18" t="s">
        <v>21</v>
      </c>
      <c r="B87" s="23" t="s">
        <v>101</v>
      </c>
      <c r="C87" s="21">
        <f>SUM(C88,C143)</f>
        <v>54958021</v>
      </c>
    </row>
    <row r="88" spans="1:3" s="57" customFormat="1" ht="28.5">
      <c r="A88" s="18" t="s">
        <v>37</v>
      </c>
      <c r="B88" s="23" t="s">
        <v>11</v>
      </c>
      <c r="C88" s="21">
        <f>SUM(C89,C129,C135)</f>
        <v>573892</v>
      </c>
    </row>
    <row r="89" spans="1:3" s="57" customFormat="1" ht="15">
      <c r="A89" s="18" t="s">
        <v>22</v>
      </c>
      <c r="B89" s="23" t="s">
        <v>12</v>
      </c>
      <c r="C89" s="21">
        <f>SUM(C90,C107)</f>
        <v>573892</v>
      </c>
    </row>
    <row r="90" spans="1:5" s="10" customFormat="1" ht="15">
      <c r="A90" s="2" t="s">
        <v>112</v>
      </c>
      <c r="B90" s="19" t="s">
        <v>72</v>
      </c>
      <c r="C90" s="58">
        <f>SUM(C91+C101)</f>
        <v>392425</v>
      </c>
      <c r="E90" s="57"/>
    </row>
    <row r="91" spans="1:5" s="10" customFormat="1" ht="15">
      <c r="A91" s="2" t="s">
        <v>113</v>
      </c>
      <c r="B91" s="16" t="s">
        <v>114</v>
      </c>
      <c r="C91" s="58">
        <f>SUM(C92+C95+C100)</f>
        <v>309621</v>
      </c>
      <c r="E91" s="57"/>
    </row>
    <row r="92" spans="1:5" s="10" customFormat="1" ht="15">
      <c r="A92" s="2">
        <v>1110</v>
      </c>
      <c r="B92" s="16" t="s">
        <v>73</v>
      </c>
      <c r="C92" s="17">
        <f>SUM(C93:C94)</f>
        <v>222625</v>
      </c>
      <c r="E92" s="57"/>
    </row>
    <row r="93" spans="1:5" s="10" customFormat="1" ht="15">
      <c r="A93" s="2">
        <v>1114</v>
      </c>
      <c r="B93" s="16" t="s">
        <v>74</v>
      </c>
      <c r="C93" s="17">
        <v>222625</v>
      </c>
      <c r="E93" s="57"/>
    </row>
    <row r="94" spans="1:5" s="10" customFormat="1" ht="15" customHeight="1" hidden="1">
      <c r="A94" s="2">
        <v>1119</v>
      </c>
      <c r="B94" s="16" t="s">
        <v>75</v>
      </c>
      <c r="C94" s="17"/>
      <c r="E94" s="57"/>
    </row>
    <row r="95" spans="1:5" s="10" customFormat="1" ht="15">
      <c r="A95" s="2">
        <v>1140</v>
      </c>
      <c r="B95" s="74" t="s">
        <v>142</v>
      </c>
      <c r="C95" s="17">
        <f>SUM(C96:C99)</f>
        <v>55000</v>
      </c>
      <c r="E95" s="57"/>
    </row>
    <row r="96" spans="1:5" s="10" customFormat="1" ht="15">
      <c r="A96" s="2">
        <v>1142</v>
      </c>
      <c r="B96" s="74" t="s">
        <v>76</v>
      </c>
      <c r="C96" s="17">
        <v>20000</v>
      </c>
      <c r="E96" s="57"/>
    </row>
    <row r="97" spans="1:5" s="10" customFormat="1" ht="15">
      <c r="A97" s="2">
        <v>1146</v>
      </c>
      <c r="B97" s="74" t="s">
        <v>102</v>
      </c>
      <c r="C97" s="17">
        <v>15000</v>
      </c>
      <c r="E97" s="57"/>
    </row>
    <row r="98" spans="1:5" s="10" customFormat="1" ht="15">
      <c r="A98" s="2">
        <v>1147</v>
      </c>
      <c r="B98" s="74" t="s">
        <v>77</v>
      </c>
      <c r="C98" s="17">
        <f>2000+6000</f>
        <v>8000</v>
      </c>
      <c r="E98" s="57"/>
    </row>
    <row r="99" spans="1:5" s="10" customFormat="1" ht="15" customHeight="1">
      <c r="A99" s="2">
        <v>1148</v>
      </c>
      <c r="B99" s="74" t="s">
        <v>143</v>
      </c>
      <c r="C99" s="17">
        <v>12000</v>
      </c>
      <c r="E99" s="57"/>
    </row>
    <row r="100" spans="1:5" s="10" customFormat="1" ht="15" customHeight="1">
      <c r="A100" s="2">
        <v>1150</v>
      </c>
      <c r="B100" s="16" t="s">
        <v>78</v>
      </c>
      <c r="C100" s="17">
        <v>31996</v>
      </c>
      <c r="E100" s="57"/>
    </row>
    <row r="101" spans="1:5" s="10" customFormat="1" ht="15" customHeight="1">
      <c r="A101" s="18">
        <v>1200</v>
      </c>
      <c r="B101" s="16" t="s">
        <v>115</v>
      </c>
      <c r="C101" s="20">
        <f>SUM(C102+C103)</f>
        <v>82804</v>
      </c>
      <c r="E101" s="57"/>
    </row>
    <row r="102" spans="1:5" s="10" customFormat="1" ht="15">
      <c r="A102" s="2">
        <v>1210</v>
      </c>
      <c r="B102" s="16" t="s">
        <v>79</v>
      </c>
      <c r="C102" s="17">
        <f>7414+63622+7668</f>
        <v>78704</v>
      </c>
      <c r="E102" s="57"/>
    </row>
    <row r="103" spans="1:5" s="10" customFormat="1" ht="14.25" customHeight="1">
      <c r="A103" s="2">
        <v>1220</v>
      </c>
      <c r="B103" s="16" t="s">
        <v>80</v>
      </c>
      <c r="C103" s="17">
        <f>SUM(C104:C106)</f>
        <v>4100</v>
      </c>
      <c r="E103" s="57"/>
    </row>
    <row r="104" spans="1:5" s="10" customFormat="1" ht="30" customHeight="1">
      <c r="A104" s="2">
        <v>1221</v>
      </c>
      <c r="B104" s="16" t="s">
        <v>81</v>
      </c>
      <c r="C104" s="17">
        <v>4000</v>
      </c>
      <c r="E104" s="57"/>
    </row>
    <row r="105" spans="1:5" s="10" customFormat="1" ht="15" customHeight="1" hidden="1">
      <c r="A105" s="2">
        <v>1227</v>
      </c>
      <c r="B105" s="16" t="s">
        <v>82</v>
      </c>
      <c r="C105" s="17"/>
      <c r="E105" s="57"/>
    </row>
    <row r="106" spans="1:5" s="10" customFormat="1" ht="30">
      <c r="A106" s="2">
        <v>1228</v>
      </c>
      <c r="B106" s="16" t="s">
        <v>83</v>
      </c>
      <c r="C106" s="17">
        <v>100</v>
      </c>
      <c r="E106" s="57"/>
    </row>
    <row r="107" spans="1:4" s="57" customFormat="1" ht="15">
      <c r="A107" s="18">
        <v>2000</v>
      </c>
      <c r="B107" s="23" t="s">
        <v>23</v>
      </c>
      <c r="C107" s="21">
        <f>SUM(C108,C115,C124)</f>
        <v>181467</v>
      </c>
      <c r="D107" s="75"/>
    </row>
    <row r="108" spans="1:5" ht="17.25" customHeight="1">
      <c r="A108" s="18">
        <v>2100</v>
      </c>
      <c r="B108" s="23" t="s">
        <v>84</v>
      </c>
      <c r="C108" s="21">
        <f>SUM(C109,C112)</f>
        <v>23984</v>
      </c>
      <c r="D108" s="76"/>
      <c r="E108" s="57"/>
    </row>
    <row r="109" spans="1:5" ht="15">
      <c r="A109" s="2">
        <v>2110</v>
      </c>
      <c r="B109" s="24" t="s">
        <v>85</v>
      </c>
      <c r="C109" s="22">
        <f>SUM(C110:C111)</f>
        <v>500</v>
      </c>
      <c r="D109" s="77"/>
      <c r="E109" s="57"/>
    </row>
    <row r="110" spans="1:5" ht="15">
      <c r="A110" s="2">
        <v>2111</v>
      </c>
      <c r="B110" s="24" t="s">
        <v>86</v>
      </c>
      <c r="C110" s="22">
        <v>100</v>
      </c>
      <c r="D110" s="77"/>
      <c r="E110" s="57"/>
    </row>
    <row r="111" spans="1:5" ht="15">
      <c r="A111" s="2">
        <v>2112</v>
      </c>
      <c r="B111" s="24" t="s">
        <v>87</v>
      </c>
      <c r="C111" s="22">
        <v>400</v>
      </c>
      <c r="D111" s="77"/>
      <c r="E111" s="57"/>
    </row>
    <row r="112" spans="1:5" ht="15">
      <c r="A112" s="2">
        <v>2120</v>
      </c>
      <c r="B112" s="78" t="s">
        <v>144</v>
      </c>
      <c r="C112" s="22">
        <f>SUM(C113:C114)</f>
        <v>23484</v>
      </c>
      <c r="D112" s="77"/>
      <c r="E112" s="57"/>
    </row>
    <row r="113" spans="1:5" ht="15">
      <c r="A113" s="2">
        <v>2121</v>
      </c>
      <c r="B113" s="24" t="s">
        <v>86</v>
      </c>
      <c r="C113" s="22">
        <f>1900+200</f>
        <v>2100</v>
      </c>
      <c r="D113" s="77"/>
      <c r="E113" s="57"/>
    </row>
    <row r="114" spans="1:5" ht="15">
      <c r="A114" s="2">
        <v>2122</v>
      </c>
      <c r="B114" s="24" t="s">
        <v>87</v>
      </c>
      <c r="C114" s="22">
        <f>20084+1300</f>
        <v>21384</v>
      </c>
      <c r="D114" s="77"/>
      <c r="E114" s="57"/>
    </row>
    <row r="115" spans="1:5" ht="15">
      <c r="A115" s="18">
        <v>2200</v>
      </c>
      <c r="B115" s="23" t="s">
        <v>24</v>
      </c>
      <c r="C115" s="21">
        <f>SUM(C116,C118,C122)</f>
        <v>155983</v>
      </c>
      <c r="E115" s="57"/>
    </row>
    <row r="116" spans="1:5" s="73" customFormat="1" ht="15" customHeight="1" hidden="1">
      <c r="A116" s="2">
        <v>2210</v>
      </c>
      <c r="B116" s="24" t="s">
        <v>130</v>
      </c>
      <c r="C116" s="22">
        <f>SUM(C117)</f>
        <v>0</v>
      </c>
      <c r="E116" s="57"/>
    </row>
    <row r="117" spans="1:5" s="73" customFormat="1" ht="15" customHeight="1" hidden="1">
      <c r="A117" s="2">
        <v>2219</v>
      </c>
      <c r="B117" s="24" t="s">
        <v>131</v>
      </c>
      <c r="C117" s="22"/>
      <c r="E117" s="57"/>
    </row>
    <row r="118" spans="1:3" ht="15">
      <c r="A118" s="2">
        <v>2230</v>
      </c>
      <c r="B118" s="24" t="s">
        <v>64</v>
      </c>
      <c r="C118" s="22">
        <f>SUM(C119:C121)</f>
        <v>155883</v>
      </c>
    </row>
    <row r="119" spans="1:3" ht="15">
      <c r="A119" s="2">
        <v>2231</v>
      </c>
      <c r="B119" s="24" t="s">
        <v>132</v>
      </c>
      <c r="C119" s="22">
        <v>2000</v>
      </c>
    </row>
    <row r="120" spans="1:3" ht="15">
      <c r="A120" s="2">
        <v>2235</v>
      </c>
      <c r="B120" s="24" t="s">
        <v>138</v>
      </c>
      <c r="C120" s="22">
        <v>40000</v>
      </c>
    </row>
    <row r="121" spans="1:3" ht="15">
      <c r="A121" s="2">
        <v>2239</v>
      </c>
      <c r="B121" s="24" t="s">
        <v>65</v>
      </c>
      <c r="C121" s="22">
        <f>31000+0+3900+78983</f>
        <v>113883</v>
      </c>
    </row>
    <row r="122" spans="1:3" ht="15">
      <c r="A122" s="2">
        <v>2240</v>
      </c>
      <c r="B122" s="24" t="s">
        <v>140</v>
      </c>
      <c r="C122" s="22">
        <f>SUM(C123)</f>
        <v>100</v>
      </c>
    </row>
    <row r="123" spans="1:3" ht="15">
      <c r="A123" s="2">
        <v>2243</v>
      </c>
      <c r="B123" s="24" t="s">
        <v>141</v>
      </c>
      <c r="C123" s="22">
        <v>100</v>
      </c>
    </row>
    <row r="124" spans="1:3" s="10" customFormat="1" ht="17.25" customHeight="1">
      <c r="A124" s="18" t="s">
        <v>88</v>
      </c>
      <c r="B124" s="23" t="s">
        <v>89</v>
      </c>
      <c r="C124" s="21">
        <f>SUM(C125)</f>
        <v>1500</v>
      </c>
    </row>
    <row r="125" spans="1:3" s="10" customFormat="1" ht="15">
      <c r="A125" s="2">
        <v>2310</v>
      </c>
      <c r="B125" s="74" t="s">
        <v>139</v>
      </c>
      <c r="C125" s="17">
        <f>SUM(C126:C128)</f>
        <v>1500</v>
      </c>
    </row>
    <row r="126" spans="1:3" s="10" customFormat="1" ht="15">
      <c r="A126" s="2">
        <v>2311</v>
      </c>
      <c r="B126" s="16" t="s">
        <v>90</v>
      </c>
      <c r="C126" s="17">
        <v>1000</v>
      </c>
    </row>
    <row r="127" spans="1:3" s="10" customFormat="1" ht="15">
      <c r="A127" s="2">
        <v>2312</v>
      </c>
      <c r="B127" s="16" t="s">
        <v>133</v>
      </c>
      <c r="C127" s="17">
        <v>500</v>
      </c>
    </row>
    <row r="128" spans="1:3" s="10" customFormat="1" ht="15" customHeight="1" hidden="1">
      <c r="A128" s="2">
        <v>2314</v>
      </c>
      <c r="B128" s="16" t="s">
        <v>154</v>
      </c>
      <c r="C128" s="17"/>
    </row>
    <row r="129" spans="1:3" s="57" customFormat="1" ht="14.25" customHeight="1" hidden="1">
      <c r="A129" s="18" t="s">
        <v>13</v>
      </c>
      <c r="B129" s="23" t="s">
        <v>14</v>
      </c>
      <c r="C129" s="21">
        <f>SUM(C130)</f>
        <v>0</v>
      </c>
    </row>
    <row r="130" spans="1:3" s="57" customFormat="1" ht="14.25" customHeight="1" hidden="1">
      <c r="A130" s="18" t="s">
        <v>15</v>
      </c>
      <c r="B130" s="23" t="s">
        <v>25</v>
      </c>
      <c r="C130" s="21">
        <f>SUM(C131)</f>
        <v>0</v>
      </c>
    </row>
    <row r="131" spans="1:3" s="57" customFormat="1" ht="28.5" customHeight="1" hidden="1">
      <c r="A131" s="18" t="s">
        <v>26</v>
      </c>
      <c r="B131" s="23" t="s">
        <v>145</v>
      </c>
      <c r="C131" s="21">
        <f>SUM(C132)</f>
        <v>0</v>
      </c>
    </row>
    <row r="132" spans="1:3" ht="30" customHeight="1" hidden="1">
      <c r="A132" s="2">
        <v>3290</v>
      </c>
      <c r="B132" s="24" t="s">
        <v>146</v>
      </c>
      <c r="C132" s="22">
        <f>SUM(C133:C134)</f>
        <v>0</v>
      </c>
    </row>
    <row r="133" spans="1:3" ht="30" customHeight="1" hidden="1">
      <c r="A133" s="2">
        <v>3292</v>
      </c>
      <c r="B133" s="24" t="s">
        <v>147</v>
      </c>
      <c r="C133" s="22"/>
    </row>
    <row r="134" spans="1:3" ht="30" customHeight="1" hidden="1">
      <c r="A134" s="2">
        <v>3293</v>
      </c>
      <c r="B134" s="24" t="s">
        <v>148</v>
      </c>
      <c r="C134" s="22"/>
    </row>
    <row r="135" spans="1:3" s="57" customFormat="1" ht="14.25" customHeight="1" hidden="1">
      <c r="A135" s="18">
        <v>7000</v>
      </c>
      <c r="B135" s="23" t="s">
        <v>40</v>
      </c>
      <c r="C135" s="21">
        <f>SUM(C136,C140)</f>
        <v>0</v>
      </c>
    </row>
    <row r="136" spans="1:3" s="57" customFormat="1" ht="14.25" customHeight="1" hidden="1">
      <c r="A136" s="18" t="s">
        <v>27</v>
      </c>
      <c r="B136" s="23" t="s">
        <v>45</v>
      </c>
      <c r="C136" s="21">
        <f>SUM(C137)</f>
        <v>0</v>
      </c>
    </row>
    <row r="137" spans="1:3" s="57" customFormat="1" ht="14.25" customHeight="1" hidden="1">
      <c r="A137" s="18">
        <v>7600</v>
      </c>
      <c r="B137" s="23" t="s">
        <v>55</v>
      </c>
      <c r="C137" s="21">
        <f>SUM(C138)</f>
        <v>0</v>
      </c>
    </row>
    <row r="138" spans="1:3" ht="15" customHeight="1" hidden="1">
      <c r="A138" s="2">
        <v>7630</v>
      </c>
      <c r="B138" s="24" t="s">
        <v>54</v>
      </c>
      <c r="C138" s="22">
        <f>SUM(C139)</f>
        <v>0</v>
      </c>
    </row>
    <row r="139" spans="1:3" ht="30" customHeight="1" hidden="1">
      <c r="A139" s="2">
        <v>7639</v>
      </c>
      <c r="B139" s="24" t="s">
        <v>57</v>
      </c>
      <c r="C139" s="22"/>
    </row>
    <row r="140" spans="1:3" s="57" customFormat="1" ht="14.25" customHeight="1" hidden="1">
      <c r="A140" s="18" t="s">
        <v>28</v>
      </c>
      <c r="B140" s="23" t="s">
        <v>29</v>
      </c>
      <c r="C140" s="21">
        <f>SUM(C141)</f>
        <v>0</v>
      </c>
    </row>
    <row r="141" spans="1:3" s="57" customFormat="1" ht="14.25" customHeight="1" hidden="1">
      <c r="A141" s="18" t="s">
        <v>30</v>
      </c>
      <c r="B141" s="23" t="s">
        <v>41</v>
      </c>
      <c r="C141" s="21">
        <f>SUM(C142)</f>
        <v>0</v>
      </c>
    </row>
    <row r="142" spans="1:3" ht="49.5" customHeight="1" hidden="1">
      <c r="A142" s="2" t="s">
        <v>52</v>
      </c>
      <c r="B142" s="24" t="s">
        <v>53</v>
      </c>
      <c r="C142" s="22"/>
    </row>
    <row r="143" spans="1:3" s="57" customFormat="1" ht="14.25" customHeight="1">
      <c r="A143" s="18" t="s">
        <v>16</v>
      </c>
      <c r="B143" s="23" t="s">
        <v>31</v>
      </c>
      <c r="C143" s="21">
        <f>SUM(C144,C156)</f>
        <v>54384129</v>
      </c>
    </row>
    <row r="144" spans="1:3" s="57" customFormat="1" ht="14.25" customHeight="1">
      <c r="A144" s="18">
        <v>5000</v>
      </c>
      <c r="B144" s="23" t="s">
        <v>32</v>
      </c>
      <c r="C144" s="21">
        <f>SUM(C145,C149)</f>
        <v>54384129</v>
      </c>
    </row>
    <row r="145" spans="1:3" s="57" customFormat="1" ht="14.25" customHeight="1">
      <c r="A145" s="18">
        <v>5100</v>
      </c>
      <c r="B145" s="23" t="s">
        <v>121</v>
      </c>
      <c r="C145" s="21">
        <f>SUM(C146)</f>
        <v>366686</v>
      </c>
    </row>
    <row r="146" spans="1:3" ht="14.25" customHeight="1">
      <c r="A146" s="2">
        <v>5120</v>
      </c>
      <c r="B146" s="24" t="s">
        <v>149</v>
      </c>
      <c r="C146" s="22">
        <f>SUM(C147:C148)</f>
        <v>366686</v>
      </c>
    </row>
    <row r="147" spans="1:3" ht="14.25" customHeight="1">
      <c r="A147" s="2">
        <v>5121</v>
      </c>
      <c r="B147" s="24" t="s">
        <v>122</v>
      </c>
      <c r="C147" s="22">
        <v>106686</v>
      </c>
    </row>
    <row r="148" spans="1:3" ht="14.25" customHeight="1">
      <c r="A148" s="2">
        <v>5129</v>
      </c>
      <c r="B148" s="24" t="s">
        <v>159</v>
      </c>
      <c r="C148" s="22">
        <v>260000</v>
      </c>
    </row>
    <row r="149" spans="1:3" s="57" customFormat="1" ht="14.25" customHeight="1">
      <c r="A149" s="18" t="s">
        <v>33</v>
      </c>
      <c r="B149" s="19" t="s">
        <v>34</v>
      </c>
      <c r="C149" s="21">
        <f>SUM(C150,C152,C155)</f>
        <v>54017443</v>
      </c>
    </row>
    <row r="150" spans="1:3" s="10" customFormat="1" ht="15.75" customHeight="1">
      <c r="A150" s="2" t="s">
        <v>103</v>
      </c>
      <c r="B150" s="16" t="s">
        <v>104</v>
      </c>
      <c r="C150" s="17">
        <f>SUM(C151)</f>
        <v>20000</v>
      </c>
    </row>
    <row r="151" spans="1:3" s="10" customFormat="1" ht="15.75" customHeight="1">
      <c r="A151" s="2" t="s">
        <v>105</v>
      </c>
      <c r="B151" s="16" t="s">
        <v>106</v>
      </c>
      <c r="C151" s="17">
        <v>20000</v>
      </c>
    </row>
    <row r="152" spans="1:4" s="82" customFormat="1" ht="13.5">
      <c r="A152" s="79" t="s">
        <v>123</v>
      </c>
      <c r="B152" s="74" t="s">
        <v>124</v>
      </c>
      <c r="C152" s="80">
        <f>SUM(C153:C154)</f>
        <v>50000</v>
      </c>
      <c r="D152" s="81"/>
    </row>
    <row r="153" spans="1:4" s="82" customFormat="1" ht="13.5" customHeight="1" hidden="1">
      <c r="A153" s="79">
        <v>5232</v>
      </c>
      <c r="B153" s="74" t="s">
        <v>125</v>
      </c>
      <c r="C153" s="80"/>
      <c r="D153" s="81"/>
    </row>
    <row r="154" spans="1:4" s="82" customFormat="1" ht="13.5">
      <c r="A154" s="79">
        <v>5238</v>
      </c>
      <c r="B154" s="74" t="s">
        <v>150</v>
      </c>
      <c r="C154" s="80">
        <f>10000+40000</f>
        <v>50000</v>
      </c>
      <c r="D154" s="81"/>
    </row>
    <row r="155" spans="1:3" s="10" customFormat="1" ht="15.75" customHeight="1">
      <c r="A155" s="2" t="s">
        <v>107</v>
      </c>
      <c r="B155" s="16" t="s">
        <v>108</v>
      </c>
      <c r="C155" s="17">
        <f>50407112+3540331+0</f>
        <v>53947443</v>
      </c>
    </row>
    <row r="156" spans="1:3" s="57" customFormat="1" ht="14.25" customHeight="1" hidden="1">
      <c r="A156" s="18">
        <v>9000</v>
      </c>
      <c r="B156" s="19" t="s">
        <v>42</v>
      </c>
      <c r="C156" s="21">
        <f>SUM(C157,C159)</f>
        <v>0</v>
      </c>
    </row>
    <row r="157" spans="1:3" s="57" customFormat="1" ht="14.25" customHeight="1" hidden="1">
      <c r="A157" s="18">
        <v>9500</v>
      </c>
      <c r="B157" s="23" t="s">
        <v>43</v>
      </c>
      <c r="C157" s="21">
        <f>SUM(C158)</f>
        <v>0</v>
      </c>
    </row>
    <row r="158" spans="1:3" ht="42.75" customHeight="1" hidden="1">
      <c r="A158" s="83">
        <v>9580</v>
      </c>
      <c r="B158" s="2" t="s">
        <v>44</v>
      </c>
      <c r="C158" s="22"/>
    </row>
    <row r="159" spans="1:3" s="57" customFormat="1" ht="14.25" customHeight="1" hidden="1">
      <c r="A159" s="18" t="s">
        <v>35</v>
      </c>
      <c r="B159" s="19" t="s">
        <v>58</v>
      </c>
      <c r="C159" s="21">
        <f>SUM(C160)</f>
        <v>0</v>
      </c>
    </row>
    <row r="160" spans="1:3" ht="45" customHeight="1" hidden="1">
      <c r="A160" s="2">
        <v>9610</v>
      </c>
      <c r="B160" s="16" t="s">
        <v>56</v>
      </c>
      <c r="C160" s="22"/>
    </row>
    <row r="161" spans="1:3" s="57" customFormat="1" ht="28.5">
      <c r="A161" s="18" t="s">
        <v>99</v>
      </c>
      <c r="B161" s="23" t="s">
        <v>17</v>
      </c>
      <c r="C161" s="21">
        <f>SUM(C71-C87)</f>
        <v>0</v>
      </c>
    </row>
    <row r="162" spans="1:3" ht="15" customHeight="1" hidden="1">
      <c r="A162" s="2" t="s">
        <v>9</v>
      </c>
      <c r="B162" s="39" t="s">
        <v>18</v>
      </c>
      <c r="C162" s="22">
        <f>SUM(C163)</f>
        <v>0</v>
      </c>
    </row>
    <row r="163" spans="1:3" ht="15" customHeight="1" hidden="1">
      <c r="A163" s="2" t="s">
        <v>10</v>
      </c>
      <c r="B163" s="39" t="s">
        <v>19</v>
      </c>
      <c r="C163" s="22">
        <f>SUM(C164)</f>
        <v>0</v>
      </c>
    </row>
    <row r="164" spans="1:3" ht="15" customHeight="1" hidden="1">
      <c r="A164" s="2" t="s">
        <v>36</v>
      </c>
      <c r="B164" s="39" t="s">
        <v>60</v>
      </c>
      <c r="C164" s="22">
        <f>SUM(-C161)</f>
        <v>0</v>
      </c>
    </row>
    <row r="165" spans="1:3" ht="15">
      <c r="A165" s="84"/>
      <c r="B165" s="85"/>
      <c r="C165" s="86"/>
    </row>
    <row r="167" spans="1:3" s="10" customFormat="1" ht="15">
      <c r="A167" s="9" t="s">
        <v>158</v>
      </c>
      <c r="C167" s="11" t="s">
        <v>127</v>
      </c>
    </row>
    <row r="168" spans="1:3" s="10" customFormat="1" ht="12" customHeight="1">
      <c r="A168" s="9"/>
      <c r="C168" s="11"/>
    </row>
    <row r="169" spans="1:3" s="10" customFormat="1" ht="17.25" customHeight="1">
      <c r="A169" s="9" t="s">
        <v>157</v>
      </c>
      <c r="C169" s="11"/>
    </row>
    <row r="187" spans="1:4" ht="14.25">
      <c r="A187" s="26"/>
      <c r="C187" s="26"/>
      <c r="D187" s="59"/>
    </row>
    <row r="199" spans="1:4" ht="14.25">
      <c r="A199" s="26"/>
      <c r="C199" s="26"/>
      <c r="D199" s="59"/>
    </row>
    <row r="200" spans="1:4" ht="14.25">
      <c r="A200" s="26"/>
      <c r="C200" s="26"/>
      <c r="D200" s="59"/>
    </row>
    <row r="251" ht="14.25">
      <c r="D251" s="59"/>
    </row>
    <row r="252" ht="14.25">
      <c r="D252" s="59"/>
    </row>
    <row r="253" ht="14.25">
      <c r="D253" s="59"/>
    </row>
    <row r="254" ht="14.25">
      <c r="D254" s="59"/>
    </row>
    <row r="255" spans="1:4" s="61" customFormat="1" ht="15">
      <c r="A255" s="25"/>
      <c r="B255" s="26"/>
      <c r="C255" s="27"/>
      <c r="D255" s="60"/>
    </row>
    <row r="256" spans="1:4" s="61" customFormat="1" ht="15">
      <c r="A256" s="25"/>
      <c r="B256" s="26"/>
      <c r="C256" s="27"/>
      <c r="D256" s="62"/>
    </row>
    <row r="257" spans="1:4" s="61" customFormat="1" ht="15">
      <c r="A257" s="25"/>
      <c r="B257" s="26"/>
      <c r="C257" s="27"/>
      <c r="D257" s="62"/>
    </row>
    <row r="258" spans="1:4" s="61" customFormat="1" ht="15">
      <c r="A258" s="25"/>
      <c r="B258" s="26"/>
      <c r="C258" s="27"/>
      <c r="D258" s="62"/>
    </row>
    <row r="259" spans="1:4" s="61" customFormat="1" ht="15">
      <c r="A259" s="25"/>
      <c r="B259" s="26"/>
      <c r="C259" s="27"/>
      <c r="D259" s="62"/>
    </row>
    <row r="260" spans="1:4" s="61" customFormat="1" ht="15">
      <c r="A260" s="25"/>
      <c r="B260" s="26"/>
      <c r="C260" s="27"/>
      <c r="D260" s="62"/>
    </row>
    <row r="261" spans="1:4" s="61" customFormat="1" ht="15">
      <c r="A261" s="25"/>
      <c r="B261" s="26"/>
      <c r="C261" s="27"/>
      <c r="D261" s="62"/>
    </row>
    <row r="262" spans="1:4" s="61" customFormat="1" ht="15">
      <c r="A262" s="25"/>
      <c r="B262" s="26"/>
      <c r="C262" s="27"/>
      <c r="D262" s="62"/>
    </row>
    <row r="263" spans="1:3" s="63" customFormat="1" ht="15">
      <c r="A263" s="25"/>
      <c r="B263" s="26"/>
      <c r="C263" s="27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9"/>
  <sheetViews>
    <sheetView tabSelected="1" zoomScalePageLayoutView="0" workbookViewId="0" topLeftCell="A132">
      <selection activeCell="C96" sqref="C96"/>
    </sheetView>
  </sheetViews>
  <sheetFormatPr defaultColWidth="8.8515625" defaultRowHeight="12.75"/>
  <cols>
    <col min="1" max="1" width="19.00390625" style="25" customWidth="1"/>
    <col min="2" max="2" width="102.57421875" style="26" customWidth="1"/>
    <col min="3" max="3" width="18.421875" style="27" customWidth="1"/>
    <col min="4" max="4" width="15.421875" style="26" customWidth="1"/>
    <col min="5" max="5" width="36.28125" style="26" customWidth="1"/>
    <col min="6" max="16384" width="8.8515625" style="26" customWidth="1"/>
  </cols>
  <sheetData>
    <row r="1" spans="1:3" ht="14.25">
      <c r="A1" s="26"/>
      <c r="B1" s="41"/>
      <c r="C1" s="26"/>
    </row>
    <row r="2" spans="1:3" ht="15">
      <c r="A2" s="26"/>
      <c r="C2" s="42" t="s">
        <v>110</v>
      </c>
    </row>
    <row r="3" spans="1:3" ht="15">
      <c r="A3" s="26"/>
      <c r="C3" s="42" t="s">
        <v>0</v>
      </c>
    </row>
    <row r="4" spans="1:3" ht="15">
      <c r="A4" s="26"/>
      <c r="C4" s="42" t="s">
        <v>38</v>
      </c>
    </row>
    <row r="5" spans="1:3" ht="15">
      <c r="A5" s="26"/>
      <c r="C5" s="42" t="s">
        <v>39</v>
      </c>
    </row>
    <row r="6" spans="1:3" ht="15">
      <c r="A6" s="43"/>
      <c r="B6" s="43"/>
      <c r="C6" s="44"/>
    </row>
    <row r="7" spans="1:3" ht="15">
      <c r="A7" s="43"/>
      <c r="B7" s="43"/>
      <c r="C7" s="44"/>
    </row>
    <row r="8" spans="1:3" ht="15">
      <c r="A8" s="43"/>
      <c r="B8" s="43"/>
      <c r="C8" s="44"/>
    </row>
    <row r="9" spans="1:3" ht="15">
      <c r="A9" s="43"/>
      <c r="C9" s="42" t="s">
        <v>8</v>
      </c>
    </row>
    <row r="10" spans="1:3" ht="14.25">
      <c r="A10" s="45"/>
      <c r="B10" s="46"/>
      <c r="C10" s="46"/>
    </row>
    <row r="11" spans="1:3" ht="28.5" customHeight="1">
      <c r="A11" s="33"/>
      <c r="B11" s="89" t="s">
        <v>128</v>
      </c>
      <c r="C11" s="90"/>
    </row>
    <row r="12" spans="1:3" ht="63" customHeight="1">
      <c r="A12" s="33"/>
      <c r="B12" s="34" t="s">
        <v>161</v>
      </c>
      <c r="C12" s="87"/>
    </row>
    <row r="13" spans="1:3" ht="15">
      <c r="A13" s="33"/>
      <c r="B13" s="46"/>
      <c r="C13" s="47" t="s">
        <v>67</v>
      </c>
    </row>
    <row r="14" spans="1:3" ht="15" customHeight="1">
      <c r="A14" s="33"/>
      <c r="B14" s="91" t="s">
        <v>160</v>
      </c>
      <c r="C14" s="91"/>
    </row>
    <row r="15" spans="1:3" s="50" customFormat="1" ht="15">
      <c r="A15" s="45"/>
      <c r="B15" s="48"/>
      <c r="C15" s="49"/>
    </row>
    <row r="16" spans="1:3" s="50" customFormat="1" ht="15">
      <c r="A16" s="45" t="s">
        <v>68</v>
      </c>
      <c r="B16" s="48"/>
      <c r="C16" s="49"/>
    </row>
    <row r="17" spans="1:3" s="50" customFormat="1" ht="15">
      <c r="A17" s="45"/>
      <c r="B17" s="51"/>
      <c r="C17" s="36"/>
    </row>
    <row r="18" spans="1:3" ht="14.25">
      <c r="A18" s="46"/>
      <c r="B18" s="52" t="s">
        <v>109</v>
      </c>
      <c r="C18" s="46"/>
    </row>
    <row r="19" spans="1:3" ht="14.25">
      <c r="A19" s="46"/>
      <c r="B19" s="52" t="s">
        <v>69</v>
      </c>
      <c r="C19" s="46"/>
    </row>
    <row r="20" spans="1:3" ht="14.25">
      <c r="A20" s="46"/>
      <c r="B20" s="52" t="s">
        <v>152</v>
      </c>
      <c r="C20" s="46"/>
    </row>
    <row r="21" spans="1:3" ht="15">
      <c r="A21" s="53"/>
      <c r="B21" s="52" t="s">
        <v>120</v>
      </c>
      <c r="C21" s="46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29" t="s">
        <v>1</v>
      </c>
    </row>
    <row r="24" spans="1:2" s="10" customFormat="1" ht="15">
      <c r="A24" s="9"/>
      <c r="B24" s="9"/>
    </row>
    <row r="25" spans="1:3" s="69" customFormat="1" ht="30.75" customHeight="1">
      <c r="A25" s="66" t="s">
        <v>2</v>
      </c>
      <c r="B25" s="67" t="s">
        <v>118</v>
      </c>
      <c r="C25" s="68" t="s">
        <v>119</v>
      </c>
    </row>
    <row r="26" spans="1:3" s="10" customFormat="1" ht="26.25" customHeight="1">
      <c r="A26" s="30" t="s">
        <v>3</v>
      </c>
      <c r="B26" s="31" t="s">
        <v>116</v>
      </c>
      <c r="C26" s="32" t="s">
        <v>117</v>
      </c>
    </row>
    <row r="27" spans="1:3" s="10" customFormat="1" ht="27.75" customHeight="1">
      <c r="A27" s="30" t="s">
        <v>4</v>
      </c>
      <c r="B27" s="31" t="s">
        <v>46</v>
      </c>
      <c r="C27" s="40">
        <v>17</v>
      </c>
    </row>
    <row r="28" spans="1:3" s="10" customFormat="1" ht="27.75" customHeight="1">
      <c r="A28" s="12"/>
      <c r="B28" s="71" t="s">
        <v>135</v>
      </c>
      <c r="C28" s="72"/>
    </row>
    <row r="29" spans="1:3" s="15" customFormat="1" ht="15" customHeight="1">
      <c r="A29" s="92"/>
      <c r="B29" s="92"/>
      <c r="C29" s="13"/>
    </row>
    <row r="30" spans="1:3" s="10" customFormat="1" ht="17.25" customHeight="1">
      <c r="A30" s="70" t="s">
        <v>111</v>
      </c>
      <c r="B30" s="70"/>
      <c r="C30" s="64"/>
    </row>
    <row r="31" spans="1:3" s="15" customFormat="1" ht="15" customHeight="1">
      <c r="A31" s="14"/>
      <c r="B31" s="15" t="s">
        <v>137</v>
      </c>
      <c r="C31" s="13"/>
    </row>
    <row r="32" spans="1:3" s="15" customFormat="1" ht="15" customHeight="1">
      <c r="A32" s="14"/>
      <c r="B32" s="15" t="s">
        <v>134</v>
      </c>
      <c r="C32" s="13"/>
    </row>
    <row r="33" spans="1:3" s="15" customFormat="1" ht="15" customHeight="1">
      <c r="A33" s="14"/>
      <c r="B33" s="15" t="s">
        <v>155</v>
      </c>
      <c r="C33" s="13"/>
    </row>
    <row r="34" spans="1:3" s="15" customFormat="1" ht="15" customHeight="1">
      <c r="A34" s="14"/>
      <c r="B34" s="15" t="s">
        <v>129</v>
      </c>
      <c r="C34" s="13"/>
    </row>
    <row r="35" spans="1:3" s="15" customFormat="1" ht="15.75" customHeight="1">
      <c r="A35" s="14"/>
      <c r="C35" s="13"/>
    </row>
    <row r="36" spans="1:3" s="15" customFormat="1" ht="15.75" customHeight="1">
      <c r="A36" s="14"/>
      <c r="C36" s="13"/>
    </row>
    <row r="37" spans="1:3" s="65" customFormat="1" ht="15.75" customHeight="1">
      <c r="A37" s="14"/>
      <c r="B37" s="15"/>
      <c r="C37" s="13"/>
    </row>
    <row r="38" spans="1:3" s="65" customFormat="1" ht="15.75" customHeight="1">
      <c r="A38" s="14"/>
      <c r="B38" s="15"/>
      <c r="C38" s="13"/>
    </row>
    <row r="39" spans="1:3" s="65" customFormat="1" ht="15.75" customHeight="1">
      <c r="A39" s="14"/>
      <c r="B39" s="15"/>
      <c r="C39" s="13"/>
    </row>
    <row r="40" spans="1:3" s="65" customFormat="1" ht="15.75" customHeight="1">
      <c r="A40" s="14"/>
      <c r="B40" s="15"/>
      <c r="C40" s="13"/>
    </row>
    <row r="41" spans="1:3" s="65" customFormat="1" ht="15.75" customHeight="1">
      <c r="A41" s="14"/>
      <c r="B41" s="15"/>
      <c r="C41" s="13"/>
    </row>
    <row r="42" spans="1:3" s="65" customFormat="1" ht="15.75" customHeight="1">
      <c r="A42" s="14"/>
      <c r="B42" s="15"/>
      <c r="C42" s="13"/>
    </row>
    <row r="43" spans="1:3" s="65" customFormat="1" ht="15.75" customHeight="1">
      <c r="A43" s="14"/>
      <c r="B43" s="15"/>
      <c r="C43" s="13"/>
    </row>
    <row r="44" spans="1:3" s="65" customFormat="1" ht="15.75" customHeight="1">
      <c r="A44" s="14"/>
      <c r="B44" s="15"/>
      <c r="C44" s="13"/>
    </row>
    <row r="45" spans="1:3" s="65" customFormat="1" ht="15.75" customHeight="1">
      <c r="A45" s="14"/>
      <c r="B45" s="15"/>
      <c r="C45" s="13"/>
    </row>
    <row r="46" spans="1:3" s="65" customFormat="1" ht="15.75" customHeight="1">
      <c r="A46" s="14"/>
      <c r="B46" s="15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6.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s="15" customFormat="1" ht="15.75" customHeight="1">
      <c r="A60" s="14"/>
      <c r="C60" s="13"/>
    </row>
    <row r="61" spans="1:3" s="15" customFormat="1" ht="15.75" customHeight="1">
      <c r="A61" s="14"/>
      <c r="C61" s="13"/>
    </row>
    <row r="62" spans="1:3" s="15" customFormat="1" ht="15.75" customHeight="1">
      <c r="A62" s="14"/>
      <c r="C62" s="13"/>
    </row>
    <row r="63" spans="1:3" s="15" customFormat="1" ht="15.75" customHeight="1">
      <c r="A63" s="14"/>
      <c r="C63" s="13"/>
    </row>
    <row r="64" spans="1:3" s="15" customFormat="1" ht="15.75" customHeight="1">
      <c r="A64" s="14"/>
      <c r="C64" s="13"/>
    </row>
    <row r="65" spans="1:3" s="15" customFormat="1" ht="15.75" customHeight="1">
      <c r="A65" s="14"/>
      <c r="C65" s="13"/>
    </row>
    <row r="66" spans="1:3" s="15" customFormat="1" ht="15.75" customHeight="1">
      <c r="A66" s="14"/>
      <c r="C66" s="13"/>
    </row>
    <row r="67" spans="1:3" s="15" customFormat="1" ht="15.75" customHeight="1">
      <c r="A67" s="14"/>
      <c r="C67" s="13"/>
    </row>
    <row r="68" spans="1:3" s="15" customFormat="1" ht="15.75" customHeight="1">
      <c r="A68" s="14"/>
      <c r="C68" s="13"/>
    </row>
    <row r="69" spans="1:3" ht="19.5" customHeight="1">
      <c r="A69" s="7"/>
      <c r="B69" s="1" t="s">
        <v>70</v>
      </c>
      <c r="C69" s="8"/>
    </row>
    <row r="70" spans="1:4" s="10" customFormat="1" ht="3" customHeight="1">
      <c r="A70" s="9"/>
      <c r="B70" s="1"/>
      <c r="C70" s="11"/>
      <c r="D70" s="55"/>
    </row>
    <row r="71" spans="1:3" ht="42" customHeight="1">
      <c r="A71" s="3" t="s">
        <v>71</v>
      </c>
      <c r="B71" s="3" t="s">
        <v>136</v>
      </c>
      <c r="C71" s="5" t="s">
        <v>153</v>
      </c>
    </row>
    <row r="72" spans="1:3" ht="12.75" customHeight="1">
      <c r="A72" s="28">
        <v>1</v>
      </c>
      <c r="B72" s="3">
        <v>2</v>
      </c>
      <c r="C72" s="6">
        <v>3</v>
      </c>
    </row>
    <row r="73" spans="1:5" s="56" customFormat="1" ht="14.25">
      <c r="A73" s="18" t="s">
        <v>91</v>
      </c>
      <c r="B73" s="37" t="s">
        <v>92</v>
      </c>
      <c r="C73" s="21">
        <f>SUM(C74,C81,C86)</f>
        <v>73059490</v>
      </c>
      <c r="D73" s="54"/>
      <c r="E73" s="55"/>
    </row>
    <row r="74" spans="1:3" s="57" customFormat="1" ht="15" hidden="1">
      <c r="A74" s="18" t="s">
        <v>5</v>
      </c>
      <c r="B74" s="38" t="s">
        <v>6</v>
      </c>
      <c r="C74" s="21">
        <f>SUM(C75,C79)</f>
        <v>0</v>
      </c>
    </row>
    <row r="75" spans="1:3" s="57" customFormat="1" ht="15" hidden="1">
      <c r="A75" s="18">
        <v>21100</v>
      </c>
      <c r="B75" s="38" t="s">
        <v>7</v>
      </c>
      <c r="C75" s="21">
        <f>SUM(C76:C77)</f>
        <v>0</v>
      </c>
    </row>
    <row r="76" spans="1:3" s="10" customFormat="1" ht="18" customHeight="1" hidden="1">
      <c r="A76" s="2">
        <v>21150</v>
      </c>
      <c r="B76" s="16" t="s">
        <v>59</v>
      </c>
      <c r="C76" s="17"/>
    </row>
    <row r="77" spans="1:3" s="10" customFormat="1" ht="30" hidden="1">
      <c r="A77" s="4" t="s">
        <v>47</v>
      </c>
      <c r="B77" s="16" t="s">
        <v>48</v>
      </c>
      <c r="C77" s="17">
        <f>SUM(C78)</f>
        <v>0</v>
      </c>
    </row>
    <row r="78" spans="1:3" s="10" customFormat="1" ht="30" hidden="1">
      <c r="A78" s="4" t="s">
        <v>49</v>
      </c>
      <c r="B78" s="16" t="s">
        <v>50</v>
      </c>
      <c r="C78" s="17"/>
    </row>
    <row r="79" spans="1:3" s="55" customFormat="1" ht="14.25" hidden="1">
      <c r="A79" s="18">
        <v>21200</v>
      </c>
      <c r="B79" s="19" t="s">
        <v>62</v>
      </c>
      <c r="C79" s="20">
        <f>SUM(C80)</f>
        <v>0</v>
      </c>
    </row>
    <row r="80" spans="1:3" s="10" customFormat="1" ht="15" hidden="1">
      <c r="A80" s="2">
        <v>21210</v>
      </c>
      <c r="B80" s="16" t="s">
        <v>61</v>
      </c>
      <c r="C80" s="17"/>
    </row>
    <row r="81" spans="1:3" s="57" customFormat="1" ht="28.5" hidden="1">
      <c r="A81" s="18" t="s">
        <v>93</v>
      </c>
      <c r="B81" s="38" t="s">
        <v>94</v>
      </c>
      <c r="C81" s="21">
        <f>SUM(C82)</f>
        <v>0</v>
      </c>
    </row>
    <row r="82" spans="1:3" s="57" customFormat="1" ht="15" hidden="1">
      <c r="A82" s="18">
        <v>18000</v>
      </c>
      <c r="B82" s="38" t="s">
        <v>95</v>
      </c>
      <c r="C82" s="21">
        <f>SUM(C83)</f>
        <v>0</v>
      </c>
    </row>
    <row r="83" spans="1:3" s="10" customFormat="1" ht="15" hidden="1">
      <c r="A83" s="2">
        <v>18100</v>
      </c>
      <c r="B83" s="16" t="s">
        <v>96</v>
      </c>
      <c r="C83" s="17">
        <f>SUM(C84)</f>
        <v>0</v>
      </c>
    </row>
    <row r="84" spans="1:3" s="10" customFormat="1" ht="15" hidden="1">
      <c r="A84" s="4">
        <v>18130</v>
      </c>
      <c r="B84" s="16" t="s">
        <v>97</v>
      </c>
      <c r="C84" s="17">
        <f>SUM(C85)</f>
        <v>0</v>
      </c>
    </row>
    <row r="85" spans="1:3" s="10" customFormat="1" ht="14.25" customHeight="1" hidden="1">
      <c r="A85" s="4">
        <v>18132</v>
      </c>
      <c r="B85" s="16" t="s">
        <v>98</v>
      </c>
      <c r="C85" s="17"/>
    </row>
    <row r="86" spans="1:3" s="57" customFormat="1" ht="15">
      <c r="A86" s="18">
        <v>21700</v>
      </c>
      <c r="B86" s="38" t="s">
        <v>20</v>
      </c>
      <c r="C86" s="21">
        <f>SUM(C87:C88)</f>
        <v>73059490</v>
      </c>
    </row>
    <row r="87" spans="1:3" s="10" customFormat="1" ht="15">
      <c r="A87" s="2">
        <v>21710</v>
      </c>
      <c r="B87" s="2" t="s">
        <v>51</v>
      </c>
      <c r="C87" s="17">
        <f>68988603+3344880+211762+514245</f>
        <v>73059490</v>
      </c>
    </row>
    <row r="88" spans="1:3" s="10" customFormat="1" ht="15" hidden="1">
      <c r="A88" s="2">
        <v>21720</v>
      </c>
      <c r="B88" s="2" t="s">
        <v>63</v>
      </c>
      <c r="C88" s="17"/>
    </row>
    <row r="89" spans="1:4" s="57" customFormat="1" ht="15">
      <c r="A89" s="18" t="s">
        <v>21</v>
      </c>
      <c r="B89" s="23" t="s">
        <v>101</v>
      </c>
      <c r="C89" s="21">
        <f>SUM(C90,C154)</f>
        <v>73059490</v>
      </c>
      <c r="D89" s="54"/>
    </row>
    <row r="90" spans="1:4" s="57" customFormat="1" ht="28.5">
      <c r="A90" s="18" t="s">
        <v>37</v>
      </c>
      <c r="B90" s="23" t="s">
        <v>11</v>
      </c>
      <c r="C90" s="21">
        <f>SUM(C91,C140,C146)</f>
        <v>572513</v>
      </c>
      <c r="D90" s="54"/>
    </row>
    <row r="91" spans="1:4" s="57" customFormat="1" ht="15">
      <c r="A91" s="18" t="s">
        <v>22</v>
      </c>
      <c r="B91" s="23" t="s">
        <v>12</v>
      </c>
      <c r="C91" s="21">
        <f>SUM(C92,C109)</f>
        <v>572513</v>
      </c>
      <c r="D91" s="54"/>
    </row>
    <row r="92" spans="1:5" s="10" customFormat="1" ht="15">
      <c r="A92" s="2" t="s">
        <v>112</v>
      </c>
      <c r="B92" s="19" t="s">
        <v>72</v>
      </c>
      <c r="C92" s="58">
        <f>SUM(C93+C103)</f>
        <v>381796</v>
      </c>
      <c r="D92" s="54"/>
      <c r="E92" s="57"/>
    </row>
    <row r="93" spans="1:5" s="10" customFormat="1" ht="15">
      <c r="A93" s="2" t="s">
        <v>113</v>
      </c>
      <c r="B93" s="16" t="s">
        <v>114</v>
      </c>
      <c r="C93" s="58">
        <f>SUM(C94+C97+C102)</f>
        <v>302079</v>
      </c>
      <c r="D93" s="54"/>
      <c r="E93" s="57"/>
    </row>
    <row r="94" spans="1:5" s="10" customFormat="1" ht="15">
      <c r="A94" s="2">
        <v>1110</v>
      </c>
      <c r="B94" s="16" t="s">
        <v>73</v>
      </c>
      <c r="C94" s="17">
        <f>SUM(C95:C96)</f>
        <v>263846</v>
      </c>
      <c r="D94" s="54"/>
      <c r="E94" s="57"/>
    </row>
    <row r="95" spans="1:5" s="10" customFormat="1" ht="15">
      <c r="A95" s="2">
        <v>1114</v>
      </c>
      <c r="B95" s="16" t="s">
        <v>74</v>
      </c>
      <c r="C95" s="17">
        <v>251233</v>
      </c>
      <c r="D95" s="54"/>
      <c r="E95" s="57"/>
    </row>
    <row r="96" spans="1:5" s="10" customFormat="1" ht="15">
      <c r="A96" s="2">
        <v>1119</v>
      </c>
      <c r="B96" s="16" t="s">
        <v>75</v>
      </c>
      <c r="C96" s="17">
        <v>12613</v>
      </c>
      <c r="D96" s="54"/>
      <c r="E96" s="57"/>
    </row>
    <row r="97" spans="1:5" s="10" customFormat="1" ht="15">
      <c r="A97" s="2">
        <v>1140</v>
      </c>
      <c r="B97" s="74" t="s">
        <v>142</v>
      </c>
      <c r="C97" s="17">
        <f>SUM(C98:C101)</f>
        <v>28315</v>
      </c>
      <c r="D97" s="54"/>
      <c r="E97" s="57"/>
    </row>
    <row r="98" spans="1:5" s="10" customFormat="1" ht="15">
      <c r="A98" s="2">
        <v>1142</v>
      </c>
      <c r="B98" s="74" t="s">
        <v>76</v>
      </c>
      <c r="C98" s="17">
        <v>890</v>
      </c>
      <c r="D98" s="54"/>
      <c r="E98" s="57"/>
    </row>
    <row r="99" spans="1:5" s="10" customFormat="1" ht="15">
      <c r="A99" s="2">
        <v>1146</v>
      </c>
      <c r="B99" s="74" t="s">
        <v>102</v>
      </c>
      <c r="C99" s="17">
        <v>10833</v>
      </c>
      <c r="D99" s="54"/>
      <c r="E99" s="57"/>
    </row>
    <row r="100" spans="1:5" s="10" customFormat="1" ht="15">
      <c r="A100" s="2">
        <v>1147</v>
      </c>
      <c r="B100" s="74" t="s">
        <v>77</v>
      </c>
      <c r="C100" s="17">
        <v>7688</v>
      </c>
      <c r="D100" s="54"/>
      <c r="E100" s="57"/>
    </row>
    <row r="101" spans="1:5" s="10" customFormat="1" ht="15" customHeight="1">
      <c r="A101" s="2">
        <v>1148</v>
      </c>
      <c r="B101" s="74" t="s">
        <v>143</v>
      </c>
      <c r="C101" s="17">
        <v>8904</v>
      </c>
      <c r="D101" s="54"/>
      <c r="E101" s="57"/>
    </row>
    <row r="102" spans="1:5" s="10" customFormat="1" ht="15" customHeight="1">
      <c r="A102" s="2">
        <v>1150</v>
      </c>
      <c r="B102" s="16" t="s">
        <v>78</v>
      </c>
      <c r="C102" s="17">
        <v>9918</v>
      </c>
      <c r="D102" s="54"/>
      <c r="E102" s="57"/>
    </row>
    <row r="103" spans="1:5" s="10" customFormat="1" ht="15" customHeight="1">
      <c r="A103" s="18">
        <v>1200</v>
      </c>
      <c r="B103" s="16" t="s">
        <v>115</v>
      </c>
      <c r="C103" s="20">
        <f>SUM(C104,C105)</f>
        <v>79717</v>
      </c>
      <c r="D103" s="54"/>
      <c r="E103" s="57"/>
    </row>
    <row r="104" spans="1:5" s="10" customFormat="1" ht="15">
      <c r="A104" s="2">
        <v>1210</v>
      </c>
      <c r="B104" s="16" t="s">
        <v>79</v>
      </c>
      <c r="C104" s="17">
        <f>1422+67231+703</f>
        <v>69356</v>
      </c>
      <c r="D104" s="54"/>
      <c r="E104" s="57"/>
    </row>
    <row r="105" spans="1:5" s="10" customFormat="1" ht="14.25" customHeight="1">
      <c r="A105" s="2">
        <v>1220</v>
      </c>
      <c r="B105" s="16" t="s">
        <v>80</v>
      </c>
      <c r="C105" s="17">
        <f>SUM(C106:C108)</f>
        <v>10361</v>
      </c>
      <c r="D105" s="54"/>
      <c r="E105" s="57"/>
    </row>
    <row r="106" spans="1:5" s="10" customFormat="1" ht="25.5" customHeight="1">
      <c r="A106" s="2">
        <v>1221</v>
      </c>
      <c r="B106" s="16" t="s">
        <v>81</v>
      </c>
      <c r="C106" s="17">
        <v>8158</v>
      </c>
      <c r="D106" s="54"/>
      <c r="E106" s="57"/>
    </row>
    <row r="107" spans="1:5" s="10" customFormat="1" ht="15">
      <c r="A107" s="2">
        <v>1227</v>
      </c>
      <c r="B107" s="16" t="s">
        <v>82</v>
      </c>
      <c r="C107" s="17">
        <v>1903</v>
      </c>
      <c r="D107" s="54"/>
      <c r="E107" s="57"/>
    </row>
    <row r="108" spans="1:5" s="10" customFormat="1" ht="24" customHeight="1">
      <c r="A108" s="2">
        <v>1228</v>
      </c>
      <c r="B108" s="16" t="s">
        <v>83</v>
      </c>
      <c r="C108" s="17">
        <v>300</v>
      </c>
      <c r="D108" s="54"/>
      <c r="E108" s="57"/>
    </row>
    <row r="109" spans="1:4" s="57" customFormat="1" ht="15">
      <c r="A109" s="18">
        <v>2000</v>
      </c>
      <c r="B109" s="23" t="s">
        <v>23</v>
      </c>
      <c r="C109" s="21">
        <f>SUM(C110,C117,C131,C137)</f>
        <v>190717</v>
      </c>
      <c r="D109" s="54"/>
    </row>
    <row r="110" spans="1:5" ht="17.25" customHeight="1">
      <c r="A110" s="18">
        <v>2100</v>
      </c>
      <c r="B110" s="23" t="s">
        <v>84</v>
      </c>
      <c r="C110" s="21">
        <f>SUM(C111,C114)</f>
        <v>7073</v>
      </c>
      <c r="D110" s="54"/>
      <c r="E110" s="57"/>
    </row>
    <row r="111" spans="1:5" ht="15">
      <c r="A111" s="2">
        <v>2110</v>
      </c>
      <c r="B111" s="24" t="s">
        <v>85</v>
      </c>
      <c r="C111" s="22">
        <f>SUM(C112:C113)</f>
        <v>1419</v>
      </c>
      <c r="D111" s="54"/>
      <c r="E111" s="57"/>
    </row>
    <row r="112" spans="1:5" ht="15">
      <c r="A112" s="2">
        <v>2111</v>
      </c>
      <c r="B112" s="24" t="s">
        <v>86</v>
      </c>
      <c r="C112" s="22">
        <v>132</v>
      </c>
      <c r="D112" s="54"/>
      <c r="E112" s="57"/>
    </row>
    <row r="113" spans="1:5" ht="15">
      <c r="A113" s="2">
        <v>2112</v>
      </c>
      <c r="B113" s="24" t="s">
        <v>87</v>
      </c>
      <c r="C113" s="22">
        <v>1287</v>
      </c>
      <c r="D113" s="54"/>
      <c r="E113" s="57"/>
    </row>
    <row r="114" spans="1:5" ht="15">
      <c r="A114" s="2">
        <v>2120</v>
      </c>
      <c r="B114" s="78" t="s">
        <v>144</v>
      </c>
      <c r="C114" s="22">
        <f>SUM(C115:C116)</f>
        <v>5654</v>
      </c>
      <c r="D114" s="54"/>
      <c r="E114" s="57"/>
    </row>
    <row r="115" spans="1:5" ht="15">
      <c r="A115" s="2">
        <v>2121</v>
      </c>
      <c r="B115" s="24" t="s">
        <v>86</v>
      </c>
      <c r="C115" s="22">
        <v>779</v>
      </c>
      <c r="D115" s="77"/>
      <c r="E115" s="57"/>
    </row>
    <row r="116" spans="1:5" ht="15">
      <c r="A116" s="2">
        <v>2122</v>
      </c>
      <c r="B116" s="24" t="s">
        <v>87</v>
      </c>
      <c r="C116" s="22">
        <v>4875</v>
      </c>
      <c r="D116" s="77"/>
      <c r="E116" s="57"/>
    </row>
    <row r="117" spans="1:5" ht="15">
      <c r="A117" s="18">
        <v>2200</v>
      </c>
      <c r="B117" s="23" t="s">
        <v>24</v>
      </c>
      <c r="C117" s="21">
        <f>SUM(C118,C120,C124,C126,C129)</f>
        <v>93070</v>
      </c>
      <c r="E117" s="57"/>
    </row>
    <row r="118" spans="1:5" s="73" customFormat="1" ht="15" hidden="1">
      <c r="A118" s="2">
        <v>2210</v>
      </c>
      <c r="B118" s="24" t="s">
        <v>130</v>
      </c>
      <c r="C118" s="22">
        <f>SUM(C119)</f>
        <v>0</v>
      </c>
      <c r="E118" s="57"/>
    </row>
    <row r="119" spans="1:5" s="73" customFormat="1" ht="15" hidden="1">
      <c r="A119" s="2">
        <v>2219</v>
      </c>
      <c r="B119" s="24" t="s">
        <v>131</v>
      </c>
      <c r="C119" s="22"/>
      <c r="E119" s="57"/>
    </row>
    <row r="120" spans="1:3" ht="15">
      <c r="A120" s="2">
        <v>2230</v>
      </c>
      <c r="B120" s="24" t="s">
        <v>64</v>
      </c>
      <c r="C120" s="22">
        <f>SUM(C121:C123)</f>
        <v>86800</v>
      </c>
    </row>
    <row r="121" spans="1:3" ht="15">
      <c r="A121" s="2">
        <v>2231</v>
      </c>
      <c r="B121" s="24" t="s">
        <v>132</v>
      </c>
      <c r="C121" s="22">
        <v>154</v>
      </c>
    </row>
    <row r="122" spans="1:3" ht="15">
      <c r="A122" s="2">
        <v>2235</v>
      </c>
      <c r="B122" s="24" t="s">
        <v>138</v>
      </c>
      <c r="C122" s="22">
        <v>10613</v>
      </c>
    </row>
    <row r="123" spans="1:3" ht="15">
      <c r="A123" s="2">
        <v>2239</v>
      </c>
      <c r="B123" s="24" t="s">
        <v>65</v>
      </c>
      <c r="C123" s="22">
        <f>32683+42976+374</f>
        <v>76033</v>
      </c>
    </row>
    <row r="124" spans="1:3" ht="15">
      <c r="A124" s="2">
        <v>2240</v>
      </c>
      <c r="B124" s="24" t="s">
        <v>140</v>
      </c>
      <c r="C124" s="22">
        <f>SUM(C125)</f>
        <v>338</v>
      </c>
    </row>
    <row r="125" spans="1:3" ht="15">
      <c r="A125" s="2">
        <v>2243</v>
      </c>
      <c r="B125" s="24" t="s">
        <v>162</v>
      </c>
      <c r="C125" s="22">
        <v>338</v>
      </c>
    </row>
    <row r="126" spans="1:3" ht="15">
      <c r="A126" s="2">
        <v>2250</v>
      </c>
      <c r="B126" s="24" t="s">
        <v>163</v>
      </c>
      <c r="C126" s="22">
        <f>SUM(C127,C128)</f>
        <v>5690</v>
      </c>
    </row>
    <row r="127" spans="1:3" ht="15">
      <c r="A127" s="2">
        <v>2251</v>
      </c>
      <c r="B127" s="24" t="s">
        <v>164</v>
      </c>
      <c r="C127" s="22">
        <v>850</v>
      </c>
    </row>
    <row r="128" spans="1:3" ht="15">
      <c r="A128" s="2">
        <v>2259</v>
      </c>
      <c r="B128" s="24" t="s">
        <v>175</v>
      </c>
      <c r="C128" s="22">
        <v>4840</v>
      </c>
    </row>
    <row r="129" spans="1:4" ht="15">
      <c r="A129" s="2">
        <v>2270</v>
      </c>
      <c r="B129" s="24" t="s">
        <v>172</v>
      </c>
      <c r="C129" s="22">
        <f>SUM(C130)</f>
        <v>242</v>
      </c>
      <c r="D129" s="88"/>
    </row>
    <row r="130" spans="1:4" ht="15">
      <c r="A130" s="2">
        <v>2279</v>
      </c>
      <c r="B130" s="24" t="s">
        <v>173</v>
      </c>
      <c r="C130" s="22">
        <v>242</v>
      </c>
      <c r="D130" s="88"/>
    </row>
    <row r="131" spans="1:3" s="10" customFormat="1" ht="17.25" customHeight="1">
      <c r="A131" s="18" t="s">
        <v>88</v>
      </c>
      <c r="B131" s="23" t="s">
        <v>89</v>
      </c>
      <c r="C131" s="21">
        <f>SUM(C132,C136)</f>
        <v>87456</v>
      </c>
    </row>
    <row r="132" spans="1:3" s="10" customFormat="1" ht="15">
      <c r="A132" s="2">
        <v>2310</v>
      </c>
      <c r="B132" s="74" t="s">
        <v>139</v>
      </c>
      <c r="C132" s="17">
        <f>SUM(C133:C135)</f>
        <v>87435</v>
      </c>
    </row>
    <row r="133" spans="1:3" s="10" customFormat="1" ht="15">
      <c r="A133" s="2">
        <v>2311</v>
      </c>
      <c r="B133" s="16" t="s">
        <v>90</v>
      </c>
      <c r="C133" s="17">
        <v>15080</v>
      </c>
    </row>
    <row r="134" spans="1:3" s="10" customFormat="1" ht="15">
      <c r="A134" s="2">
        <v>2312</v>
      </c>
      <c r="B134" s="16" t="s">
        <v>133</v>
      </c>
      <c r="C134" s="17">
        <f>69329+345</f>
        <v>69674</v>
      </c>
    </row>
    <row r="135" spans="1:3" s="10" customFormat="1" ht="15">
      <c r="A135" s="2">
        <v>2314</v>
      </c>
      <c r="B135" s="74" t="s">
        <v>154</v>
      </c>
      <c r="C135" s="17">
        <f>1492+1189</f>
        <v>2681</v>
      </c>
    </row>
    <row r="136" spans="1:3" s="10" customFormat="1" ht="15">
      <c r="A136" s="2">
        <v>2350</v>
      </c>
      <c r="B136" s="16" t="s">
        <v>165</v>
      </c>
      <c r="C136" s="17">
        <v>21</v>
      </c>
    </row>
    <row r="137" spans="1:3" s="10" customFormat="1" ht="15">
      <c r="A137" s="18" t="s">
        <v>166</v>
      </c>
      <c r="B137" s="23" t="s">
        <v>167</v>
      </c>
      <c r="C137" s="21">
        <f>SUM(C138)</f>
        <v>3118</v>
      </c>
    </row>
    <row r="138" spans="1:3" s="10" customFormat="1" ht="15">
      <c r="A138" s="2">
        <v>2510</v>
      </c>
      <c r="B138" s="74" t="s">
        <v>168</v>
      </c>
      <c r="C138" s="17">
        <f>SUM(C139:C139)</f>
        <v>3118</v>
      </c>
    </row>
    <row r="139" spans="1:3" s="10" customFormat="1" ht="15">
      <c r="A139" s="2">
        <v>2512</v>
      </c>
      <c r="B139" s="16" t="s">
        <v>169</v>
      </c>
      <c r="C139" s="17">
        <f>1050+2068</f>
        <v>3118</v>
      </c>
    </row>
    <row r="140" spans="1:3" s="57" customFormat="1" ht="14.25" customHeight="1" hidden="1">
      <c r="A140" s="18" t="s">
        <v>13</v>
      </c>
      <c r="B140" s="23" t="s">
        <v>14</v>
      </c>
      <c r="C140" s="21">
        <f>SUM(C141)</f>
        <v>0</v>
      </c>
    </row>
    <row r="141" spans="1:3" s="57" customFormat="1" ht="14.25" customHeight="1" hidden="1">
      <c r="A141" s="18" t="s">
        <v>15</v>
      </c>
      <c r="B141" s="23" t="s">
        <v>25</v>
      </c>
      <c r="C141" s="21">
        <f>SUM(C142)</f>
        <v>0</v>
      </c>
    </row>
    <row r="142" spans="1:3" s="57" customFormat="1" ht="28.5" customHeight="1" hidden="1">
      <c r="A142" s="18" t="s">
        <v>26</v>
      </c>
      <c r="B142" s="23" t="s">
        <v>145</v>
      </c>
      <c r="C142" s="21">
        <f>SUM(C143)</f>
        <v>0</v>
      </c>
    </row>
    <row r="143" spans="1:3" ht="30" customHeight="1" hidden="1">
      <c r="A143" s="2">
        <v>3290</v>
      </c>
      <c r="B143" s="24" t="s">
        <v>146</v>
      </c>
      <c r="C143" s="22">
        <f>SUM(C144:C145)</f>
        <v>0</v>
      </c>
    </row>
    <row r="144" spans="1:3" ht="30" customHeight="1" hidden="1">
      <c r="A144" s="2">
        <v>3292</v>
      </c>
      <c r="B144" s="24" t="s">
        <v>147</v>
      </c>
      <c r="C144" s="22"/>
    </row>
    <row r="145" spans="1:3" ht="30" customHeight="1" hidden="1">
      <c r="A145" s="2">
        <v>3293</v>
      </c>
      <c r="B145" s="24" t="s">
        <v>148</v>
      </c>
      <c r="C145" s="22"/>
    </row>
    <row r="146" spans="1:3" s="57" customFormat="1" ht="14.25" customHeight="1" hidden="1">
      <c r="A146" s="18">
        <v>7000</v>
      </c>
      <c r="B146" s="23" t="s">
        <v>40</v>
      </c>
      <c r="C146" s="21">
        <f>SUM(C147,C151)</f>
        <v>0</v>
      </c>
    </row>
    <row r="147" spans="1:3" s="57" customFormat="1" ht="14.25" customHeight="1" hidden="1">
      <c r="A147" s="18" t="s">
        <v>27</v>
      </c>
      <c r="B147" s="23" t="s">
        <v>45</v>
      </c>
      <c r="C147" s="21">
        <f>SUM(C148)</f>
        <v>0</v>
      </c>
    </row>
    <row r="148" spans="1:3" s="57" customFormat="1" ht="14.25" customHeight="1" hidden="1">
      <c r="A148" s="18">
        <v>7600</v>
      </c>
      <c r="B148" s="23" t="s">
        <v>55</v>
      </c>
      <c r="C148" s="21">
        <f>SUM(C149)</f>
        <v>0</v>
      </c>
    </row>
    <row r="149" spans="1:3" ht="15" customHeight="1" hidden="1">
      <c r="A149" s="2">
        <v>7630</v>
      </c>
      <c r="B149" s="24" t="s">
        <v>54</v>
      </c>
      <c r="C149" s="22">
        <f>SUM(C150)</f>
        <v>0</v>
      </c>
    </row>
    <row r="150" spans="1:3" ht="30" customHeight="1" hidden="1">
      <c r="A150" s="2">
        <v>7639</v>
      </c>
      <c r="B150" s="24" t="s">
        <v>57</v>
      </c>
      <c r="C150" s="22"/>
    </row>
    <row r="151" spans="1:3" s="57" customFormat="1" ht="14.25" customHeight="1" hidden="1">
      <c r="A151" s="18" t="s">
        <v>28</v>
      </c>
      <c r="B151" s="23" t="s">
        <v>29</v>
      </c>
      <c r="C151" s="21">
        <f>SUM(C152)</f>
        <v>0</v>
      </c>
    </row>
    <row r="152" spans="1:3" s="57" customFormat="1" ht="14.25" customHeight="1" hidden="1">
      <c r="A152" s="18" t="s">
        <v>30</v>
      </c>
      <c r="B152" s="23" t="s">
        <v>41</v>
      </c>
      <c r="C152" s="21">
        <f>SUM(C153)</f>
        <v>0</v>
      </c>
    </row>
    <row r="153" spans="1:3" ht="49.5" customHeight="1" hidden="1">
      <c r="A153" s="2" t="s">
        <v>52</v>
      </c>
      <c r="B153" s="24" t="s">
        <v>53</v>
      </c>
      <c r="C153" s="22"/>
    </row>
    <row r="154" spans="1:3" s="57" customFormat="1" ht="14.25" customHeight="1">
      <c r="A154" s="18" t="s">
        <v>16</v>
      </c>
      <c r="B154" s="23" t="s">
        <v>31</v>
      </c>
      <c r="C154" s="21">
        <f>SUM(C155)</f>
        <v>72486977</v>
      </c>
    </row>
    <row r="155" spans="1:3" s="57" customFormat="1" ht="14.25" customHeight="1">
      <c r="A155" s="18">
        <v>5000</v>
      </c>
      <c r="B155" s="23" t="s">
        <v>32</v>
      </c>
      <c r="C155" s="21">
        <f>SUM(C156,C160)</f>
        <v>72486977</v>
      </c>
    </row>
    <row r="156" spans="1:3" s="57" customFormat="1" ht="14.25" customHeight="1">
      <c r="A156" s="18">
        <v>5100</v>
      </c>
      <c r="B156" s="23" t="s">
        <v>121</v>
      </c>
      <c r="C156" s="21">
        <f>SUM(C157)</f>
        <v>110986</v>
      </c>
    </row>
    <row r="157" spans="1:3" ht="14.25" customHeight="1">
      <c r="A157" s="2">
        <v>5120</v>
      </c>
      <c r="B157" s="24" t="s">
        <v>149</v>
      </c>
      <c r="C157" s="22">
        <f>SUM(C158,C159)</f>
        <v>110986</v>
      </c>
    </row>
    <row r="158" spans="1:3" ht="14.25" customHeight="1">
      <c r="A158" s="2">
        <v>5121</v>
      </c>
      <c r="B158" s="24" t="s">
        <v>122</v>
      </c>
      <c r="C158" s="22">
        <v>109001</v>
      </c>
    </row>
    <row r="159" spans="1:3" ht="14.25" customHeight="1">
      <c r="A159" s="2">
        <v>5129</v>
      </c>
      <c r="B159" s="24" t="s">
        <v>170</v>
      </c>
      <c r="C159" s="22">
        <v>1985</v>
      </c>
    </row>
    <row r="160" spans="1:3" s="57" customFormat="1" ht="14.25" customHeight="1">
      <c r="A160" s="18" t="s">
        <v>33</v>
      </c>
      <c r="B160" s="19" t="s">
        <v>34</v>
      </c>
      <c r="C160" s="21">
        <f>SUM(C161,C163,C167)</f>
        <v>72375991</v>
      </c>
    </row>
    <row r="161" spans="1:3" s="10" customFormat="1" ht="15.75" customHeight="1">
      <c r="A161" s="2" t="s">
        <v>103</v>
      </c>
      <c r="B161" s="16" t="s">
        <v>104</v>
      </c>
      <c r="C161" s="17">
        <f>SUM(C162)</f>
        <v>14262</v>
      </c>
    </row>
    <row r="162" spans="1:3" s="10" customFormat="1" ht="15.75" customHeight="1">
      <c r="A162" s="2" t="s">
        <v>105</v>
      </c>
      <c r="B162" s="16" t="s">
        <v>106</v>
      </c>
      <c r="C162" s="17">
        <v>14262</v>
      </c>
    </row>
    <row r="163" spans="1:4" s="82" customFormat="1" ht="13.5">
      <c r="A163" s="79" t="s">
        <v>123</v>
      </c>
      <c r="B163" s="74" t="s">
        <v>124</v>
      </c>
      <c r="C163" s="80">
        <f>SUM(C164:C166)</f>
        <v>75191</v>
      </c>
      <c r="D163" s="81"/>
    </row>
    <row r="164" spans="1:4" s="82" customFormat="1" ht="13.5">
      <c r="A164" s="79">
        <v>5232</v>
      </c>
      <c r="B164" s="74" t="s">
        <v>125</v>
      </c>
      <c r="C164" s="80">
        <v>15002</v>
      </c>
      <c r="D164" s="81"/>
    </row>
    <row r="165" spans="1:4" s="82" customFormat="1" ht="13.5">
      <c r="A165" s="79">
        <v>5238</v>
      </c>
      <c r="B165" s="74" t="s">
        <v>150</v>
      </c>
      <c r="C165" s="80">
        <f>34484+4998+16015</f>
        <v>55497</v>
      </c>
      <c r="D165" s="81"/>
    </row>
    <row r="166" spans="1:4" s="82" customFormat="1" ht="15">
      <c r="A166" s="79">
        <v>5239</v>
      </c>
      <c r="B166" s="16" t="s">
        <v>174</v>
      </c>
      <c r="C166" s="80">
        <v>4692</v>
      </c>
      <c r="D166" s="81"/>
    </row>
    <row r="167" spans="1:3" s="10" customFormat="1" ht="15.75" customHeight="1">
      <c r="A167" s="2" t="s">
        <v>107</v>
      </c>
      <c r="B167" s="16" t="s">
        <v>108</v>
      </c>
      <c r="C167" s="17">
        <f>68974341+3312197</f>
        <v>72286538</v>
      </c>
    </row>
    <row r="168" spans="1:3" s="57" customFormat="1" ht="14.25" customHeight="1" hidden="1">
      <c r="A168" s="18">
        <v>9000</v>
      </c>
      <c r="B168" s="19" t="s">
        <v>42</v>
      </c>
      <c r="C168" s="21">
        <f>SUM(C169,C171)</f>
        <v>0</v>
      </c>
    </row>
    <row r="169" spans="1:3" s="57" customFormat="1" ht="14.25" customHeight="1" hidden="1">
      <c r="A169" s="18">
        <v>9500</v>
      </c>
      <c r="B169" s="23" t="s">
        <v>43</v>
      </c>
      <c r="C169" s="21">
        <f>SUM(C170)</f>
        <v>0</v>
      </c>
    </row>
    <row r="170" spans="1:3" ht="42.75" customHeight="1" hidden="1">
      <c r="A170" s="83">
        <v>9580</v>
      </c>
      <c r="B170" s="2" t="s">
        <v>44</v>
      </c>
      <c r="C170" s="22"/>
    </row>
    <row r="171" spans="1:3" s="57" customFormat="1" ht="14.25" customHeight="1" hidden="1">
      <c r="A171" s="18" t="s">
        <v>35</v>
      </c>
      <c r="B171" s="19" t="s">
        <v>58</v>
      </c>
      <c r="C171" s="21">
        <f>SUM(C172)</f>
        <v>0</v>
      </c>
    </row>
    <row r="172" spans="1:3" ht="45" customHeight="1" hidden="1">
      <c r="A172" s="2">
        <v>9610</v>
      </c>
      <c r="B172" s="16" t="s">
        <v>56</v>
      </c>
      <c r="C172" s="22"/>
    </row>
    <row r="173" spans="1:3" s="57" customFormat="1" ht="26.25" customHeight="1">
      <c r="A173" s="18" t="s">
        <v>99</v>
      </c>
      <c r="B173" s="23" t="s">
        <v>17</v>
      </c>
      <c r="C173" s="21">
        <f>SUM(C73-C89)</f>
        <v>0</v>
      </c>
    </row>
    <row r="174" spans="1:3" ht="15" hidden="1">
      <c r="A174" s="2" t="s">
        <v>9</v>
      </c>
      <c r="B174" s="39" t="s">
        <v>18</v>
      </c>
      <c r="C174" s="22">
        <f>SUM(C175)</f>
        <v>0</v>
      </c>
    </row>
    <row r="175" spans="1:3" ht="15" hidden="1">
      <c r="A175" s="2" t="s">
        <v>10</v>
      </c>
      <c r="B175" s="39" t="s">
        <v>19</v>
      </c>
      <c r="C175" s="22">
        <f>SUM(C176)</f>
        <v>0</v>
      </c>
    </row>
    <row r="176" spans="1:3" ht="15" hidden="1">
      <c r="A176" s="2" t="s">
        <v>36</v>
      </c>
      <c r="B176" s="39" t="s">
        <v>60</v>
      </c>
      <c r="C176" s="22">
        <f>SUM(-C173)</f>
        <v>0</v>
      </c>
    </row>
    <row r="178" spans="1:3" s="10" customFormat="1" ht="15">
      <c r="A178" s="9" t="s">
        <v>171</v>
      </c>
      <c r="C178" s="11" t="s">
        <v>127</v>
      </c>
    </row>
    <row r="179" spans="1:3" s="10" customFormat="1" ht="3" customHeight="1">
      <c r="A179" s="9"/>
      <c r="C179" s="11"/>
    </row>
    <row r="180" spans="1:3" s="10" customFormat="1" ht="17.25" customHeight="1">
      <c r="A180" s="93" t="s">
        <v>160</v>
      </c>
      <c r="B180" s="93"/>
      <c r="C180" s="11"/>
    </row>
    <row r="198" spans="1:4" ht="14.25">
      <c r="A198" s="26"/>
      <c r="C198" s="26"/>
      <c r="D198" s="59"/>
    </row>
    <row r="210" spans="1:4" ht="14.25">
      <c r="A210" s="26"/>
      <c r="C210" s="26"/>
      <c r="D210" s="59"/>
    </row>
    <row r="211" spans="1:4" ht="14.25">
      <c r="A211" s="26"/>
      <c r="C211" s="26"/>
      <c r="D211" s="59"/>
    </row>
    <row r="257" ht="14.25">
      <c r="D257" s="59"/>
    </row>
    <row r="258" ht="14.25">
      <c r="D258" s="59"/>
    </row>
    <row r="259" ht="14.25">
      <c r="D259" s="59"/>
    </row>
    <row r="260" ht="14.25">
      <c r="D260" s="59"/>
    </row>
    <row r="261" spans="1:4" s="61" customFormat="1" ht="15">
      <c r="A261" s="25"/>
      <c r="B261" s="26"/>
      <c r="C261" s="27"/>
      <c r="D261" s="60"/>
    </row>
    <row r="262" spans="1:4" s="61" customFormat="1" ht="15">
      <c r="A262" s="25"/>
      <c r="B262" s="26"/>
      <c r="C262" s="27"/>
      <c r="D262" s="62"/>
    </row>
    <row r="263" spans="1:4" s="61" customFormat="1" ht="15">
      <c r="A263" s="25"/>
      <c r="B263" s="26"/>
      <c r="C263" s="27"/>
      <c r="D263" s="62"/>
    </row>
    <row r="264" spans="1:4" s="61" customFormat="1" ht="15">
      <c r="A264" s="25"/>
      <c r="B264" s="26"/>
      <c r="C264" s="27"/>
      <c r="D264" s="62"/>
    </row>
    <row r="265" spans="1:4" s="61" customFormat="1" ht="15">
      <c r="A265" s="25"/>
      <c r="B265" s="26"/>
      <c r="C265" s="27"/>
      <c r="D265" s="62"/>
    </row>
    <row r="266" spans="1:4" s="61" customFormat="1" ht="15">
      <c r="A266" s="25"/>
      <c r="B266" s="26"/>
      <c r="C266" s="27"/>
      <c r="D266" s="62"/>
    </row>
    <row r="267" spans="1:4" s="61" customFormat="1" ht="15">
      <c r="A267" s="25"/>
      <c r="B267" s="26"/>
      <c r="C267" s="27"/>
      <c r="D267" s="62"/>
    </row>
    <row r="268" spans="1:4" s="61" customFormat="1" ht="15">
      <c r="A268" s="25"/>
      <c r="B268" s="26"/>
      <c r="C268" s="27"/>
      <c r="D268" s="62"/>
    </row>
    <row r="269" spans="1:3" s="63" customFormat="1" ht="15">
      <c r="A269" s="25"/>
      <c r="B269" s="26"/>
      <c r="C269" s="27"/>
    </row>
  </sheetData>
  <sheetProtection/>
  <mergeCells count="4">
    <mergeCell ref="B11:C11"/>
    <mergeCell ref="B14:C14"/>
    <mergeCell ref="A29:B29"/>
    <mergeCell ref="A180:B18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6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2019-03-25T10:09:23Z</cp:lastPrinted>
  <dcterms:created xsi:type="dcterms:W3CDTF">2006-12-13T09:33:09Z</dcterms:created>
  <dcterms:modified xsi:type="dcterms:W3CDTF">2019-03-25T10:10:23Z</dcterms:modified>
  <cp:category/>
  <cp:version/>
  <cp:contentType/>
  <cp:contentStatus/>
</cp:coreProperties>
</file>